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-15" windowWidth="10245" windowHeight="8160" firstSheet="1" activeTab="1"/>
  </bookViews>
  <sheets>
    <sheet name="Khung" sheetId="1" state="hidden" r:id="rId1"/>
    <sheet name="CDLT_1nam" sheetId="7" r:id="rId2"/>
    <sheet name="Sheet3" sheetId="3" r:id="rId3"/>
  </sheets>
  <externalReferences>
    <externalReference r:id="rId4"/>
  </externalReferences>
  <definedNames>
    <definedName name="_xlnm._FilterDatabase" localSheetId="1" hidden="1">CDLT_1nam!$I$2:$I$104</definedName>
  </definedNames>
  <calcPr calcId="145621"/>
</workbook>
</file>

<file path=xl/calcChain.xml><?xml version="1.0" encoding="utf-8"?>
<calcChain xmlns="http://schemas.openxmlformats.org/spreadsheetml/2006/main">
  <c r="K34" i="7"/>
  <c r="K33"/>
  <c r="K13"/>
  <c r="K31"/>
  <c r="K39"/>
  <c r="K38"/>
  <c r="K59"/>
  <c r="K58"/>
  <c r="K57"/>
  <c r="K56"/>
  <c r="K52"/>
  <c r="K51"/>
  <c r="K50"/>
  <c r="K49"/>
  <c r="K48"/>
  <c r="K47"/>
  <c r="K46"/>
  <c r="K45"/>
  <c r="K44"/>
  <c r="K32"/>
  <c r="K35"/>
  <c r="K30"/>
  <c r="K27"/>
  <c r="K28"/>
  <c r="K29"/>
  <c r="K26"/>
  <c r="K25"/>
  <c r="K42" l="1"/>
  <c r="J42" s="1"/>
  <c r="K23"/>
  <c r="K12"/>
  <c r="K11"/>
  <c r="K10"/>
  <c r="K9"/>
  <c r="K8"/>
  <c r="M114"/>
  <c r="H110"/>
  <c r="H106"/>
  <c r="H105"/>
  <c r="N104"/>
  <c r="H104"/>
  <c r="H103"/>
  <c r="H102"/>
  <c r="H101"/>
  <c r="H100"/>
  <c r="H99"/>
  <c r="H98"/>
  <c r="H92"/>
  <c r="H88"/>
  <c r="H87"/>
  <c r="H86"/>
  <c r="H85"/>
  <c r="H84"/>
  <c r="H83"/>
  <c r="H82"/>
  <c r="H81"/>
  <c r="H80"/>
  <c r="H74"/>
  <c r="H70"/>
  <c r="H69"/>
  <c r="H68"/>
  <c r="H67"/>
  <c r="H66"/>
  <c r="H65"/>
  <c r="H64"/>
  <c r="H63"/>
  <c r="H62"/>
  <c r="H52"/>
  <c r="H50"/>
  <c r="H49"/>
  <c r="H48"/>
  <c r="H19"/>
  <c r="K5" l="1"/>
  <c r="J23"/>
  <c r="K114" l="1"/>
  <c r="J114" s="1"/>
  <c r="J5"/>
  <c r="A15" i="1" l="1"/>
  <c r="A14"/>
  <c r="A13"/>
  <c r="A12"/>
  <c r="A11"/>
  <c r="A10"/>
  <c r="A9"/>
  <c r="A8"/>
  <c r="H15" l="1"/>
  <c r="H14"/>
  <c r="H13"/>
  <c r="H12"/>
  <c r="H11"/>
  <c r="H10"/>
  <c r="H9"/>
  <c r="H8"/>
  <c r="C17"/>
  <c r="E17"/>
  <c r="D18"/>
  <c r="F17"/>
  <c r="G17"/>
  <c r="A62" l="1"/>
  <c r="A46"/>
  <c r="A45"/>
  <c r="A67"/>
  <c r="A66"/>
  <c r="A32"/>
  <c r="A44"/>
  <c r="A42"/>
  <c r="A38"/>
  <c r="A63"/>
  <c r="A64"/>
  <c r="A43"/>
  <c r="A37"/>
  <c r="A35"/>
  <c r="A65"/>
  <c r="A41"/>
  <c r="A39"/>
  <c r="A34"/>
  <c r="A36"/>
  <c r="A61"/>
  <c r="A40"/>
  <c r="A23"/>
  <c r="A21"/>
  <c r="A19"/>
  <c r="A33"/>
  <c r="A24"/>
  <c r="A22"/>
  <c r="A18"/>
  <c r="A25"/>
  <c r="A20"/>
  <c r="O26" l="1"/>
  <c r="O27"/>
  <c r="O28"/>
  <c r="O29"/>
  <c r="O30"/>
  <c r="L62" l="1"/>
  <c r="M62"/>
  <c r="N62"/>
  <c r="L63"/>
  <c r="M63"/>
  <c r="N63"/>
  <c r="L64"/>
  <c r="M64"/>
  <c r="N64"/>
  <c r="L65"/>
  <c r="M65"/>
  <c r="N65"/>
  <c r="L66"/>
  <c r="M66"/>
  <c r="N66"/>
  <c r="L67"/>
  <c r="M67"/>
  <c r="N67"/>
  <c r="N61"/>
  <c r="M61"/>
  <c r="L61"/>
  <c r="L33"/>
  <c r="M33"/>
  <c r="N33"/>
  <c r="L34"/>
  <c r="M34"/>
  <c r="N34"/>
  <c r="L35"/>
  <c r="M35"/>
  <c r="N35"/>
  <c r="L36"/>
  <c r="M36"/>
  <c r="N36"/>
  <c r="L37"/>
  <c r="M37"/>
  <c r="N37"/>
  <c r="L38"/>
  <c r="M38"/>
  <c r="N38"/>
  <c r="L39"/>
  <c r="M39"/>
  <c r="N39"/>
  <c r="L40"/>
  <c r="M40"/>
  <c r="N40"/>
  <c r="L41"/>
  <c r="M41"/>
  <c r="N41"/>
  <c r="L42"/>
  <c r="M42"/>
  <c r="N42"/>
  <c r="L43"/>
  <c r="M43"/>
  <c r="N43"/>
  <c r="L44"/>
  <c r="M44"/>
  <c r="N44"/>
  <c r="L45"/>
  <c r="M45"/>
  <c r="N45"/>
  <c r="L46"/>
  <c r="M46"/>
  <c r="N46"/>
  <c r="N32"/>
  <c r="M32"/>
  <c r="L32"/>
  <c r="L19"/>
  <c r="M19"/>
  <c r="N19"/>
  <c r="L20"/>
  <c r="M20"/>
  <c r="N20"/>
  <c r="L21"/>
  <c r="M21"/>
  <c r="N21"/>
  <c r="L22"/>
  <c r="M22"/>
  <c r="N22"/>
  <c r="L23"/>
  <c r="M23"/>
  <c r="N23"/>
  <c r="L24"/>
  <c r="M24"/>
  <c r="N24"/>
  <c r="L25"/>
  <c r="M25"/>
  <c r="N25"/>
  <c r="M18"/>
  <c r="N18"/>
  <c r="L18"/>
  <c r="D62" l="1"/>
  <c r="D63"/>
  <c r="D66"/>
  <c r="D33"/>
  <c r="D37"/>
  <c r="D39"/>
  <c r="D40"/>
  <c r="D20"/>
  <c r="D21"/>
  <c r="D22"/>
  <c r="D23"/>
  <c r="B76" l="1"/>
  <c r="I34"/>
  <c r="K34" s="1"/>
  <c r="O34" s="1"/>
  <c r="I35"/>
  <c r="K35" s="1"/>
  <c r="O35" s="1"/>
  <c r="I36"/>
  <c r="K36" s="1"/>
  <c r="O36" s="1"/>
  <c r="I37"/>
  <c r="K37" s="1"/>
  <c r="O37" s="1"/>
  <c r="I38"/>
  <c r="K38" s="1"/>
  <c r="O38" s="1"/>
  <c r="I39"/>
  <c r="K39" s="1"/>
  <c r="O39" s="1"/>
  <c r="I40"/>
  <c r="K40" s="1"/>
  <c r="O40" s="1"/>
  <c r="I41"/>
  <c r="K41" s="1"/>
  <c r="O41" s="1"/>
  <c r="I42"/>
  <c r="K42" s="1"/>
  <c r="O42" s="1"/>
  <c r="I43"/>
  <c r="K43" s="1"/>
  <c r="O43" s="1"/>
  <c r="I44"/>
  <c r="K44" s="1"/>
  <c r="O44" s="1"/>
  <c r="I45"/>
  <c r="K45" s="1"/>
  <c r="O45" s="1"/>
  <c r="H34"/>
  <c r="H35"/>
  <c r="H36"/>
  <c r="H37"/>
  <c r="H38"/>
  <c r="H39"/>
  <c r="I19"/>
  <c r="K19" s="1"/>
  <c r="O19" s="1"/>
  <c r="I20"/>
  <c r="K20" s="1"/>
  <c r="O20" s="1"/>
  <c r="I21"/>
  <c r="K21" s="1"/>
  <c r="O21" s="1"/>
  <c r="I22"/>
  <c r="K22" s="1"/>
  <c r="O22" s="1"/>
  <c r="I23"/>
  <c r="K23" s="1"/>
  <c r="O23" s="1"/>
  <c r="I24"/>
  <c r="K24" s="1"/>
  <c r="O24" s="1"/>
  <c r="I25"/>
  <c r="K25" s="1"/>
  <c r="O25" s="1"/>
  <c r="I26"/>
  <c r="I27"/>
  <c r="I28"/>
  <c r="I29"/>
  <c r="I30"/>
  <c r="I46"/>
  <c r="K46" s="1"/>
  <c r="O46" s="1"/>
  <c r="I47"/>
  <c r="I48"/>
  <c r="I49"/>
  <c r="I50"/>
  <c r="I51"/>
  <c r="I52"/>
  <c r="I62"/>
  <c r="K62" s="1"/>
  <c r="O62" s="1"/>
  <c r="I63"/>
  <c r="K63" s="1"/>
  <c r="O63" s="1"/>
  <c r="I64"/>
  <c r="K64" s="1"/>
  <c r="O64" s="1"/>
  <c r="I65"/>
  <c r="K65" s="1"/>
  <c r="O65" s="1"/>
  <c r="I66"/>
  <c r="K66" s="1"/>
  <c r="O66" s="1"/>
  <c r="I67"/>
  <c r="K67" s="1"/>
  <c r="O67" s="1"/>
  <c r="I68"/>
  <c r="I69"/>
  <c r="I70"/>
  <c r="I71"/>
  <c r="I72"/>
  <c r="H62"/>
  <c r="H63"/>
  <c r="H64"/>
  <c r="H65"/>
  <c r="H66"/>
  <c r="H67"/>
  <c r="D68"/>
  <c r="H68" s="1"/>
  <c r="D69"/>
  <c r="H69" s="1"/>
  <c r="D70"/>
  <c r="H70" s="1"/>
  <c r="D71"/>
  <c r="D72"/>
  <c r="H40"/>
  <c r="H41"/>
  <c r="H42"/>
  <c r="H43"/>
  <c r="H44"/>
  <c r="H45"/>
  <c r="D47"/>
  <c r="D48"/>
  <c r="D49"/>
  <c r="D50"/>
  <c r="D51"/>
  <c r="D52"/>
  <c r="H19"/>
  <c r="H20"/>
  <c r="H21"/>
  <c r="H22"/>
  <c r="H23"/>
  <c r="D26"/>
  <c r="D17" s="1"/>
  <c r="D27"/>
  <c r="D28"/>
  <c r="D29"/>
  <c r="D30"/>
  <c r="I61" l="1"/>
  <c r="K61" s="1"/>
  <c r="O61" s="1"/>
  <c r="I33"/>
  <c r="K33" s="1"/>
  <c r="O33" s="1"/>
  <c r="I32"/>
  <c r="K32" s="1"/>
  <c r="O32" s="1"/>
  <c r="I18"/>
  <c r="H72" l="1"/>
  <c r="H71"/>
  <c r="H52"/>
  <c r="H51"/>
  <c r="H50"/>
  <c r="H49"/>
  <c r="H48"/>
  <c r="H47"/>
  <c r="H30"/>
  <c r="H29"/>
  <c r="H28"/>
  <c r="H27"/>
  <c r="H26"/>
  <c r="H25"/>
  <c r="H61" l="1"/>
  <c r="H32"/>
  <c r="H33"/>
  <c r="H46"/>
  <c r="E73"/>
  <c r="F73"/>
  <c r="G73"/>
  <c r="C73"/>
  <c r="E31"/>
  <c r="E16" s="1"/>
  <c r="F31"/>
  <c r="F16" s="1"/>
  <c r="G31"/>
  <c r="G16" s="1"/>
  <c r="C31"/>
  <c r="C16" s="1"/>
  <c r="H24"/>
  <c r="D7"/>
  <c r="E7"/>
  <c r="E53" s="1"/>
  <c r="F7"/>
  <c r="F53" s="1"/>
  <c r="G7"/>
  <c r="G53" s="1"/>
  <c r="H7"/>
  <c r="C7"/>
  <c r="H18" l="1"/>
  <c r="H17" s="1"/>
  <c r="H16" s="1"/>
  <c r="H53" s="1"/>
  <c r="K18"/>
  <c r="O18" s="1"/>
  <c r="D31"/>
  <c r="D16" s="1"/>
  <c r="C77" s="1"/>
  <c r="H31"/>
  <c r="H73"/>
  <c r="D73"/>
  <c r="C74"/>
  <c r="D53" l="1"/>
  <c r="J54"/>
  <c r="M16"/>
  <c r="E74"/>
  <c r="F74"/>
  <c r="G74"/>
  <c r="H74"/>
  <c r="C53"/>
  <c r="I16"/>
  <c r="J16" s="1"/>
  <c r="J53" l="1"/>
  <c r="D74"/>
  <c r="J18"/>
  <c r="K16" s="1"/>
  <c r="J17"/>
</calcChain>
</file>

<file path=xl/sharedStrings.xml><?xml version="1.0" encoding="utf-8"?>
<sst xmlns="http://schemas.openxmlformats.org/spreadsheetml/2006/main" count="241" uniqueCount="173">
  <si>
    <t>Mã MH, MĐ</t>
  </si>
  <si>
    <t>Tên môn học, mô đun</t>
  </si>
  <si>
    <t>Thời gian đào tạo (giờ)</t>
  </si>
  <si>
    <t>Tổng</t>
  </si>
  <si>
    <t>số</t>
  </si>
  <si>
    <t>Số giờ lên lớp</t>
  </si>
  <si>
    <t>Số giờ tự học</t>
  </si>
  <si>
    <t>Lý</t>
  </si>
  <si>
    <t>thuyết</t>
  </si>
  <si>
    <t>Thực hành</t>
  </si>
  <si>
    <t>Kiểm tra</t>
  </si>
  <si>
    <t>I</t>
  </si>
  <si>
    <t>Các môn học chung</t>
  </si>
  <si>
    <t>Chính trị</t>
  </si>
  <si>
    <t>Pháp luật</t>
  </si>
  <si>
    <t>Giáo dục quốc phòng - An ninh</t>
  </si>
  <si>
    <t>Tin học</t>
  </si>
  <si>
    <t>II</t>
  </si>
  <si>
    <t>Các môn học, mô đun đào tạo nghề bắt buộc</t>
  </si>
  <si>
    <t>II.1</t>
  </si>
  <si>
    <t>Các môn học, mô đun kỹ thuật cơ sở</t>
  </si>
  <si>
    <t>II.2</t>
  </si>
  <si>
    <t>Các môn học, mô đun chuyên môn nghề</t>
  </si>
  <si>
    <t>Tổng cộng</t>
  </si>
  <si>
    <t>III. DANH MỤC MÔN HỌC, MÔ ĐUN ĐÀO TẠO BẮT BUỘC, THỜI GIAN VÀ PHÂN BỔ THỜI GIAN:</t>
  </si>
  <si>
    <t>IV. DANH MỤC MÔN HỌC, MÔ ĐUN ĐÀO TẠO TỰ CHỌN, THỜI GIAN VÀ PHÂN BỔ THỜI GIAN:</t>
  </si>
  <si>
    <t>Mã</t>
  </si>
  <si>
    <t>MH,</t>
  </si>
  <si>
    <t>MĐ</t>
  </si>
  <si>
    <t xml:space="preserve">Tên môn học, </t>
  </si>
  <si>
    <t>mô đun tự chọn</t>
  </si>
  <si>
    <t>Tổng số</t>
  </si>
  <si>
    <t>Số giờ  tự học</t>
  </si>
  <si>
    <t>Lý thuyết</t>
  </si>
  <si>
    <t>Thực</t>
  </si>
  <si>
    <t>hành</t>
  </si>
  <si>
    <t>chưa qui đổi</t>
  </si>
  <si>
    <t>qui đổi</t>
  </si>
  <si>
    <t>Mạch điện</t>
  </si>
  <si>
    <t>Vẽ kỹ thuật</t>
  </si>
  <si>
    <t>Vật liệu điện</t>
  </si>
  <si>
    <t>Khí cụ điện</t>
  </si>
  <si>
    <t>Điện tử cơ bản</t>
  </si>
  <si>
    <t>Kỹ thuật nguội</t>
  </si>
  <si>
    <t>Điều khiển điện khi nén</t>
  </si>
  <si>
    <t>Đo lường điện</t>
  </si>
  <si>
    <t>Máy điện 1</t>
  </si>
  <si>
    <t>Máy điện 2</t>
  </si>
  <si>
    <t>Cung cấp điện</t>
  </si>
  <si>
    <t>Trang bị điện 1</t>
  </si>
  <si>
    <t>Trang bị điện 2</t>
  </si>
  <si>
    <t>Tổ chức sản xuất</t>
  </si>
  <si>
    <t>PLC cơ bản</t>
  </si>
  <si>
    <t>Truyền động điện</t>
  </si>
  <si>
    <t>PLC nâng cao</t>
  </si>
  <si>
    <t>Thực tập tốt nghiệp</t>
  </si>
  <si>
    <t>Kỹ thuật lắp đặt điện</t>
  </si>
  <si>
    <t>Chuyên đề Điều khiển lập trình cỡ nhỏ</t>
  </si>
  <si>
    <t>Điện tử ứng dụng</t>
  </si>
  <si>
    <t>Kỹ thuật lạnh</t>
  </si>
  <si>
    <t>Thiết bị điện gia dụng</t>
  </si>
  <si>
    <t>Quấn dây máy điện nâng cao</t>
  </si>
  <si>
    <t>Bảo vệ rơle</t>
  </si>
  <si>
    <t>LT</t>
  </si>
  <si>
    <t>TH</t>
  </si>
  <si>
    <t>KT</t>
  </si>
  <si>
    <t>CĐN ĐIỆN  CÔNG NGHIỆP 16/06/2015</t>
  </si>
  <si>
    <t>TT</t>
  </si>
  <si>
    <t>Ghi chú</t>
  </si>
  <si>
    <t>Học kỳ 2</t>
  </si>
  <si>
    <t>Học kỳ 4</t>
  </si>
  <si>
    <t>Học kỳ 5</t>
  </si>
  <si>
    <t>Học kỳ 6</t>
  </si>
  <si>
    <t>Anh văn 1</t>
  </si>
  <si>
    <t>Giáo dục thể chất 1</t>
  </si>
  <si>
    <t>Giáo dục thể chất 2</t>
  </si>
  <si>
    <t>Anh văn 2</t>
  </si>
  <si>
    <t>bậc&amp;loại hình ĐT</t>
  </si>
  <si>
    <t>Nhóm ngành ĐT</t>
  </si>
  <si>
    <t xml:space="preserve">ĐV chủ quản </t>
  </si>
  <si>
    <t>Năm ĐT</t>
  </si>
  <si>
    <t>mã thứ tự HP</t>
  </si>
  <si>
    <t>33</t>
  </si>
  <si>
    <t>02</t>
  </si>
  <si>
    <t>09</t>
  </si>
  <si>
    <t>1</t>
  </si>
  <si>
    <t>130</t>
  </si>
  <si>
    <t>12</t>
  </si>
  <si>
    <t>122</t>
  </si>
  <si>
    <t>11</t>
  </si>
  <si>
    <t>001</t>
  </si>
  <si>
    <t>01</t>
  </si>
  <si>
    <t>080</t>
  </si>
  <si>
    <t>280</t>
  </si>
  <si>
    <t>240</t>
  </si>
  <si>
    <t>241</t>
  </si>
  <si>
    <t>242</t>
  </si>
  <si>
    <t>243</t>
  </si>
  <si>
    <t>TỔNG TOÀN KHÓA</t>
  </si>
  <si>
    <t>SL MÔN HỌC</t>
  </si>
  <si>
    <t>TỔNG ĐT NGHỀ</t>
  </si>
  <si>
    <t>An toàn điện (ĐCN)</t>
  </si>
  <si>
    <t>Vẽ điện (ĐTCN, ĐCN)</t>
  </si>
  <si>
    <t>Kỹ thuật xung- số (ĐCN)</t>
  </si>
  <si>
    <t>Điện tử công suất (ĐTCN,ĐCN)</t>
  </si>
  <si>
    <t>Kỹ thuật cảm biến (ĐCN,ĐTVT)</t>
  </si>
  <si>
    <t xml:space="preserve">Tên học phần </t>
  </si>
  <si>
    <t>Học phần bắt buộc</t>
  </si>
  <si>
    <t>Học phần tự chọn</t>
  </si>
  <si>
    <t xml:space="preserve">Tổng cộng </t>
  </si>
  <si>
    <t xml:space="preserve">Học kỳ 1    </t>
  </si>
  <si>
    <t>tính chỉ</t>
  </si>
  <si>
    <t>tín chỉ</t>
  </si>
  <si>
    <t>Máy điện</t>
  </si>
  <si>
    <t>Tên học phần:
Học trước (a)
Song hành (b)</t>
  </si>
  <si>
    <t>Mã học phần</t>
  </si>
  <si>
    <t>Số tín chỉ</t>
  </si>
  <si>
    <t>3(3,0,6)</t>
  </si>
  <si>
    <t>2(2,0,4)</t>
  </si>
  <si>
    <t>1(1,0,2)</t>
  </si>
  <si>
    <t>2(0,2,1)</t>
  </si>
  <si>
    <t>1(0,1,0)</t>
  </si>
  <si>
    <t>1(0,1,1)</t>
  </si>
  <si>
    <t>4(4,0,8)</t>
  </si>
  <si>
    <t>Kỹ thuật số</t>
  </si>
  <si>
    <t>TT Kỹ thuật số</t>
  </si>
  <si>
    <t>Điện tử tương tự</t>
  </si>
  <si>
    <t>Điện tử công suất</t>
  </si>
  <si>
    <t>Vi xử lý</t>
  </si>
  <si>
    <t>TT Vi xử lý</t>
  </si>
  <si>
    <t>Điện tử công nghiệp</t>
  </si>
  <si>
    <t>TT Điện tử công nghiệp</t>
  </si>
  <si>
    <t>TT SCADA</t>
  </si>
  <si>
    <t>Kỹ thuật số (a)</t>
  </si>
  <si>
    <t>Điện tử công suất (a)</t>
  </si>
  <si>
    <t xml:space="preserve">Giáo dục thể chất </t>
  </si>
  <si>
    <t>Anh văn chuyên ngành</t>
  </si>
  <si>
    <t xml:space="preserve">Giáo dục Quốc phòng - An ninh </t>
  </si>
  <si>
    <t>DDT501</t>
  </si>
  <si>
    <t>DDT503</t>
  </si>
  <si>
    <t>DDT504</t>
  </si>
  <si>
    <t>DDT505</t>
  </si>
  <si>
    <t>DDT506</t>
  </si>
  <si>
    <t>DDT507</t>
  </si>
  <si>
    <t>DDT509</t>
  </si>
  <si>
    <t>DDT516</t>
  </si>
  <si>
    <t>TĐH quá trình công nghệ</t>
  </si>
  <si>
    <t>DDT502</t>
  </si>
  <si>
    <t>DDT508</t>
  </si>
  <si>
    <t>DDT510</t>
  </si>
  <si>
    <t>DDT511</t>
  </si>
  <si>
    <t>TT Điện công nghiệp</t>
  </si>
  <si>
    <t>DDT512</t>
  </si>
  <si>
    <t>TT cung cấp điện</t>
  </si>
  <si>
    <t>DDT513</t>
  </si>
  <si>
    <t>DDT515</t>
  </si>
  <si>
    <t>TT TĐH quá trình công nghệ</t>
  </si>
  <si>
    <t>DDT517</t>
  </si>
  <si>
    <t>DDT514</t>
  </si>
  <si>
    <t>Đồ án học phần</t>
  </si>
  <si>
    <t>Học kỳ phụ</t>
  </si>
  <si>
    <t>Vi xử lý (a)</t>
  </si>
  <si>
    <t>Điện tử công nghiệp (a)</t>
  </si>
  <si>
    <t>TT cung cấp điện (a)</t>
  </si>
  <si>
    <t>TĐH quá trình công nghệ (a)</t>
  </si>
  <si>
    <t>TT TĐH quá trình công nghệ (a)</t>
  </si>
  <si>
    <t>KHCB505</t>
  </si>
  <si>
    <t>LLCT503</t>
  </si>
  <si>
    <t>KHCB507</t>
  </si>
  <si>
    <t>LLCT507</t>
  </si>
  <si>
    <t>Kỹ thuật M&amp;E</t>
  </si>
  <si>
    <t>Kỹ thuật M&amp;E (a)</t>
  </si>
  <si>
    <t>Kế hoạch giảng dạy trong học kỳ  18C2-ĐĐT1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</si>
</sst>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4"/>
      <color rgb="FF000000"/>
      <name val="Times New Roman"/>
      <family val="1"/>
    </font>
    <font>
      <i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color rgb="FF000000"/>
      <name val="Times New Roman"/>
      <family val="1"/>
    </font>
    <font>
      <sz val="11"/>
      <name val="Calibri"/>
      <family val="2"/>
      <scheme val="minor"/>
    </font>
    <font>
      <sz val="14"/>
      <color theme="1"/>
      <name val="Times New Roman"/>
      <family val="1"/>
    </font>
    <font>
      <sz val="14"/>
      <color rgb="FF0070C0"/>
      <name val="Times New Roman"/>
      <family val="1"/>
    </font>
    <font>
      <b/>
      <sz val="14"/>
      <color rgb="FF00B0F0"/>
      <name val="Times New Roman"/>
      <family val="1"/>
    </font>
    <font>
      <sz val="14"/>
      <color rgb="FF00B0F0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4"/>
      <color theme="9" tint="-0.249977111117893"/>
      <name val="Times New Roman"/>
      <family val="1"/>
    </font>
    <font>
      <sz val="13"/>
      <color rgb="FF00B0F0"/>
      <name val="Times New Roman"/>
      <family val="1"/>
    </font>
    <font>
      <sz val="13"/>
      <color rgb="FF000000"/>
      <name val="Times New Roman"/>
      <family val="1"/>
    </font>
    <font>
      <sz val="13"/>
      <color theme="9" tint="-0.499984740745262"/>
      <name val="Times New Roman+FPEF"/>
    </font>
    <font>
      <sz val="13"/>
      <color theme="9" tint="-0.49998474074526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0" xfId="0" applyFill="1"/>
    <xf numFmtId="0" fontId="2" fillId="0" borderId="6" xfId="0" applyFont="1" applyFill="1" applyBorder="1" applyAlignment="1">
      <alignment horizontal="center" vertical="center" wrapText="1"/>
    </xf>
    <xf numFmtId="0" fontId="0" fillId="0" borderId="7" xfId="0" applyFill="1" applyBorder="1" applyAlignment="1">
      <alignment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vertical="center" wrapText="1"/>
    </xf>
    <xf numFmtId="0" fontId="9" fillId="0" borderId="4" xfId="0" applyFont="1" applyFill="1" applyBorder="1" applyAlignment="1">
      <alignment vertical="center" wrapText="1"/>
    </xf>
    <xf numFmtId="0" fontId="10" fillId="0" borderId="7" xfId="0" applyFont="1" applyFill="1" applyBorder="1" applyAlignment="1">
      <alignment vertical="center" wrapText="1"/>
    </xf>
    <xf numFmtId="0" fontId="9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vertical="center" wrapText="1"/>
    </xf>
    <xf numFmtId="0" fontId="3" fillId="0" borderId="0" xfId="0" applyFont="1" applyFill="1" applyAlignment="1">
      <alignment horizontal="justify" vertical="center"/>
    </xf>
    <xf numFmtId="0" fontId="8" fillId="0" borderId="0" xfId="0" applyFont="1" applyFill="1"/>
    <xf numFmtId="0" fontId="1" fillId="0" borderId="1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9" fillId="4" borderId="1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1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quotePrefix="1"/>
    <xf numFmtId="0" fontId="2" fillId="2" borderId="7" xfId="0" applyFont="1" applyFill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5" fillId="0" borderId="14" xfId="0" applyFont="1" applyBorder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7" xfId="0" applyFont="1" applyBorder="1" applyAlignment="1">
      <alignment horizontal="center" vertical="center" wrapText="1"/>
    </xf>
    <xf numFmtId="0" fontId="2" fillId="5" borderId="7" xfId="0" applyFont="1" applyFill="1" applyBorder="1" applyAlignment="1">
      <alignment vertical="center" wrapText="1"/>
    </xf>
    <xf numFmtId="0" fontId="2" fillId="5" borderId="7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6" fillId="0" borderId="14" xfId="0" applyFont="1" applyFill="1" applyBorder="1" applyAlignment="1">
      <alignment vertical="center" wrapText="1"/>
    </xf>
    <xf numFmtId="0" fontId="6" fillId="0" borderId="3" xfId="0" quotePrefix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19" fillId="0" borderId="7" xfId="0" applyFont="1" applyFill="1" applyBorder="1" applyAlignment="1">
      <alignment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4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vertical="center" wrapText="1"/>
    </xf>
    <xf numFmtId="0" fontId="12" fillId="0" borderId="14" xfId="0" applyFont="1" applyFill="1" applyBorder="1" applyAlignment="1">
      <alignment vertical="center" wrapText="1"/>
    </xf>
    <xf numFmtId="0" fontId="21" fillId="0" borderId="3" xfId="0" applyFont="1" applyFill="1" applyBorder="1" applyAlignment="1">
      <alignment vertical="center" wrapText="1"/>
    </xf>
    <xf numFmtId="0" fontId="16" fillId="0" borderId="15" xfId="0" applyFont="1" applyFill="1" applyBorder="1" applyAlignment="1">
      <alignment vertical="center" wrapText="1"/>
    </xf>
    <xf numFmtId="0" fontId="20" fillId="0" borderId="3" xfId="0" applyFont="1" applyFill="1" applyBorder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/>
    </xf>
    <xf numFmtId="0" fontId="7" fillId="0" borderId="8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/>
    </xf>
    <xf numFmtId="0" fontId="16" fillId="2" borderId="3" xfId="0" applyFont="1" applyFill="1" applyBorder="1" applyAlignment="1">
      <alignment vertical="center" wrapText="1"/>
    </xf>
    <xf numFmtId="0" fontId="18" fillId="2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dn-dien_tu_cong_nghiep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Khung"/>
      <sheetName val="phan bo thoi gian"/>
      <sheetName val="Sheet3"/>
    </sheetNames>
    <sheetDataSet>
      <sheetData sheetId="0"/>
      <sheetData sheetId="1">
        <row r="7">
          <cell r="H7" t="str">
            <v>3302091130</v>
          </cell>
        </row>
        <row r="8">
          <cell r="H8" t="str">
            <v>3302121122</v>
          </cell>
        </row>
        <row r="9">
          <cell r="H9" t="str">
            <v>3302111001</v>
          </cell>
        </row>
        <row r="20">
          <cell r="H20" t="str">
            <v>3302091131</v>
          </cell>
        </row>
        <row r="21">
          <cell r="H21" t="str">
            <v>3302121123</v>
          </cell>
        </row>
        <row r="22">
          <cell r="H22" t="str">
            <v>3302061301</v>
          </cell>
        </row>
        <row r="23">
          <cell r="H23" t="str">
            <v>3302111005</v>
          </cell>
        </row>
        <row r="36">
          <cell r="H36" t="str">
            <v>3302132003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7"/>
  <sheetViews>
    <sheetView workbookViewId="0">
      <pane ySplit="6" topLeftCell="A16" activePane="bottomLeft" state="frozen"/>
      <selection pane="bottomLeft" activeCell="E11" sqref="E11"/>
    </sheetView>
  </sheetViews>
  <sheetFormatPr defaultRowHeight="15"/>
  <cols>
    <col min="1" max="1" width="16.42578125" style="7" customWidth="1"/>
    <col min="2" max="2" width="24.5703125" style="7" customWidth="1"/>
    <col min="3" max="3" width="9.140625" style="7"/>
    <col min="4" max="4" width="9.140625" style="32"/>
    <col min="5" max="8" width="9.140625" style="7"/>
    <col min="9" max="9" width="9.42578125" style="7" customWidth="1"/>
    <col min="10" max="10" width="9.85546875" style="7" customWidth="1"/>
    <col min="11" max="11" width="7.140625" style="7" customWidth="1"/>
    <col min="12" max="16384" width="9.140625" style="7"/>
  </cols>
  <sheetData>
    <row r="1" spans="1:13" ht="15.75" thickBot="1">
      <c r="A1" s="84" t="s">
        <v>66</v>
      </c>
      <c r="B1" s="84"/>
      <c r="C1" s="84"/>
      <c r="D1" s="84"/>
      <c r="E1" s="84"/>
      <c r="F1" s="84"/>
      <c r="G1" s="84"/>
      <c r="H1" s="84"/>
    </row>
    <row r="2" spans="1:13" ht="15.75" thickBot="1">
      <c r="A2" s="85" t="s">
        <v>24</v>
      </c>
      <c r="B2" s="85"/>
      <c r="C2" s="85"/>
      <c r="D2" s="85"/>
      <c r="E2" s="85"/>
      <c r="F2" s="85"/>
      <c r="G2" s="85"/>
      <c r="H2" s="85"/>
    </row>
    <row r="3" spans="1:13" ht="19.5" thickBot="1">
      <c r="A3" s="101" t="s">
        <v>0</v>
      </c>
      <c r="B3" s="101" t="s">
        <v>1</v>
      </c>
      <c r="C3" s="104" t="s">
        <v>2</v>
      </c>
      <c r="D3" s="105"/>
      <c r="E3" s="105"/>
      <c r="F3" s="105"/>
      <c r="G3" s="105"/>
      <c r="H3" s="106"/>
    </row>
    <row r="4" spans="1:13" ht="19.5" thickBot="1">
      <c r="A4" s="102"/>
      <c r="B4" s="102"/>
      <c r="C4" s="8" t="s">
        <v>3</v>
      </c>
      <c r="D4" s="96" t="s">
        <v>5</v>
      </c>
      <c r="E4" s="97"/>
      <c r="F4" s="97"/>
      <c r="G4" s="98"/>
      <c r="H4" s="93" t="s">
        <v>6</v>
      </c>
    </row>
    <row r="5" spans="1:13" ht="18.75">
      <c r="A5" s="102"/>
      <c r="B5" s="102"/>
      <c r="C5" s="8" t="s">
        <v>4</v>
      </c>
      <c r="D5" s="99" t="s">
        <v>3</v>
      </c>
      <c r="E5" s="8" t="s">
        <v>7</v>
      </c>
      <c r="F5" s="93" t="s">
        <v>9</v>
      </c>
      <c r="G5" s="93" t="s">
        <v>10</v>
      </c>
      <c r="H5" s="94"/>
    </row>
    <row r="6" spans="1:13" ht="19.5" thickBot="1">
      <c r="A6" s="103"/>
      <c r="B6" s="103"/>
      <c r="C6" s="9"/>
      <c r="D6" s="100"/>
      <c r="E6" s="10" t="s">
        <v>8</v>
      </c>
      <c r="F6" s="95"/>
      <c r="G6" s="95"/>
      <c r="H6" s="95"/>
    </row>
    <row r="7" spans="1:13" ht="19.5" thickBot="1">
      <c r="A7" s="11" t="s">
        <v>11</v>
      </c>
      <c r="B7" s="12" t="s">
        <v>12</v>
      </c>
      <c r="C7" s="13">
        <f>SUM(C8:C15)</f>
        <v>450</v>
      </c>
      <c r="D7" s="13">
        <f t="shared" ref="D7:H7" si="0">SUM(D8:D15)</f>
        <v>450</v>
      </c>
      <c r="E7" s="13">
        <f t="shared" si="0"/>
        <v>222</v>
      </c>
      <c r="F7" s="13">
        <f t="shared" si="0"/>
        <v>199</v>
      </c>
      <c r="G7" s="13">
        <f t="shared" si="0"/>
        <v>29</v>
      </c>
      <c r="H7" s="13">
        <f t="shared" si="0"/>
        <v>0</v>
      </c>
    </row>
    <row r="8" spans="1:13" ht="19.5" thickBot="1">
      <c r="A8" s="5" t="str">
        <f>'[1]phan bo thoi gian'!H9</f>
        <v>3302111001</v>
      </c>
      <c r="B8" s="2" t="s">
        <v>13</v>
      </c>
      <c r="C8" s="1">
        <v>90</v>
      </c>
      <c r="D8" s="1">
        <v>90</v>
      </c>
      <c r="E8" s="1">
        <v>60</v>
      </c>
      <c r="F8" s="1">
        <v>24</v>
      </c>
      <c r="G8" s="1">
        <v>6</v>
      </c>
      <c r="H8" s="1">
        <f t="shared" ref="H8:H15" si="1">C8-D8</f>
        <v>0</v>
      </c>
    </row>
    <row r="9" spans="1:13" ht="19.5" thickBot="1">
      <c r="A9" s="5" t="str">
        <f>'[1]phan bo thoi gian'!H23</f>
        <v>3302111005</v>
      </c>
      <c r="B9" s="2" t="s">
        <v>14</v>
      </c>
      <c r="C9" s="1">
        <v>30</v>
      </c>
      <c r="D9" s="1">
        <v>30</v>
      </c>
      <c r="E9" s="1">
        <v>22</v>
      </c>
      <c r="F9" s="1">
        <v>6</v>
      </c>
      <c r="G9" s="1">
        <v>2</v>
      </c>
      <c r="H9" s="1">
        <f t="shared" si="1"/>
        <v>0</v>
      </c>
    </row>
    <row r="10" spans="1:13" ht="19.5" thickBot="1">
      <c r="A10" s="5" t="str">
        <f>'[1]phan bo thoi gian'!H7</f>
        <v>3302091130</v>
      </c>
      <c r="B10" s="54" t="s">
        <v>74</v>
      </c>
      <c r="C10" s="1">
        <v>30</v>
      </c>
      <c r="D10" s="1">
        <v>30</v>
      </c>
      <c r="E10" s="1">
        <v>2</v>
      </c>
      <c r="F10" s="1">
        <v>26</v>
      </c>
      <c r="G10" s="1">
        <v>2</v>
      </c>
      <c r="H10" s="1">
        <f t="shared" si="1"/>
        <v>0</v>
      </c>
    </row>
    <row r="11" spans="1:13" ht="19.5" thickBot="1">
      <c r="A11" s="5" t="str">
        <f>'[1]phan bo thoi gian'!H20</f>
        <v>3302091131</v>
      </c>
      <c r="B11" s="54" t="s">
        <v>75</v>
      </c>
      <c r="C11" s="1">
        <v>30</v>
      </c>
      <c r="D11" s="1">
        <v>30</v>
      </c>
      <c r="E11" s="1">
        <v>2</v>
      </c>
      <c r="F11" s="1">
        <v>26</v>
      </c>
      <c r="G11" s="1">
        <v>2</v>
      </c>
      <c r="H11" s="1">
        <f t="shared" si="1"/>
        <v>0</v>
      </c>
    </row>
    <row r="12" spans="1:13" ht="38.25" thickBot="1">
      <c r="A12" s="5" t="str">
        <f>'[1]phan bo thoi gian'!H36</f>
        <v>3302132003</v>
      </c>
      <c r="B12" s="2" t="s">
        <v>15</v>
      </c>
      <c r="C12" s="1">
        <v>75</v>
      </c>
      <c r="D12" s="1">
        <v>75</v>
      </c>
      <c r="E12" s="1">
        <v>59</v>
      </c>
      <c r="F12" s="1">
        <v>13</v>
      </c>
      <c r="G12" s="1">
        <v>3</v>
      </c>
      <c r="H12" s="1">
        <f t="shared" si="1"/>
        <v>0</v>
      </c>
    </row>
    <row r="13" spans="1:13" ht="19.5" thickBot="1">
      <c r="A13" s="5" t="str">
        <f>'[1]phan bo thoi gian'!H22</f>
        <v>3302061301</v>
      </c>
      <c r="B13" s="2" t="s">
        <v>16</v>
      </c>
      <c r="C13" s="1">
        <v>75</v>
      </c>
      <c r="D13" s="1">
        <v>75</v>
      </c>
      <c r="E13" s="1">
        <v>17</v>
      </c>
      <c r="F13" s="1">
        <v>54</v>
      </c>
      <c r="G13" s="1">
        <v>4</v>
      </c>
      <c r="H13" s="1">
        <f t="shared" si="1"/>
        <v>0</v>
      </c>
    </row>
    <row r="14" spans="1:13" ht="19.5" thickBot="1">
      <c r="A14" s="5" t="str">
        <f>'[1]phan bo thoi gian'!H8</f>
        <v>3302121122</v>
      </c>
      <c r="B14" s="54" t="s">
        <v>73</v>
      </c>
      <c r="C14" s="1">
        <v>60</v>
      </c>
      <c r="D14" s="1">
        <v>60</v>
      </c>
      <c r="E14" s="1">
        <v>30</v>
      </c>
      <c r="F14" s="1">
        <v>25</v>
      </c>
      <c r="G14" s="1">
        <v>5</v>
      </c>
      <c r="H14" s="1">
        <f t="shared" si="1"/>
        <v>0</v>
      </c>
    </row>
    <row r="15" spans="1:13" ht="19.5" thickBot="1">
      <c r="A15" s="5" t="str">
        <f>'[1]phan bo thoi gian'!H21</f>
        <v>3302121123</v>
      </c>
      <c r="B15" s="54" t="s">
        <v>76</v>
      </c>
      <c r="C15" s="1">
        <v>60</v>
      </c>
      <c r="D15" s="1">
        <v>60</v>
      </c>
      <c r="E15" s="1">
        <v>30</v>
      </c>
      <c r="F15" s="1">
        <v>25</v>
      </c>
      <c r="G15" s="1">
        <v>5</v>
      </c>
      <c r="H15" s="1">
        <f t="shared" si="1"/>
        <v>0</v>
      </c>
      <c r="I15" s="7" t="s">
        <v>36</v>
      </c>
      <c r="J15" s="7" t="s">
        <v>37</v>
      </c>
    </row>
    <row r="16" spans="1:13" ht="57" thickBot="1">
      <c r="A16" s="11" t="s">
        <v>17</v>
      </c>
      <c r="B16" s="12" t="s">
        <v>18</v>
      </c>
      <c r="C16" s="13">
        <f t="shared" ref="C16:H16" si="2">C17+C31</f>
        <v>2520</v>
      </c>
      <c r="D16" s="13">
        <f t="shared" si="2"/>
        <v>1755</v>
      </c>
      <c r="E16" s="13">
        <f t="shared" si="2"/>
        <v>672</v>
      </c>
      <c r="F16" s="13">
        <f t="shared" si="2"/>
        <v>1007</v>
      </c>
      <c r="G16" s="13">
        <f t="shared" si="2"/>
        <v>76</v>
      </c>
      <c r="H16" s="13">
        <f t="shared" si="2"/>
        <v>765</v>
      </c>
      <c r="I16" s="17">
        <f>SUM(C16,C73)</f>
        <v>3300</v>
      </c>
      <c r="J16" s="17">
        <f>I16/1.5</f>
        <v>2200</v>
      </c>
      <c r="K16" s="7">
        <f>J18+H16+H73</f>
        <v>3300</v>
      </c>
      <c r="M16" s="7">
        <f>E16+F16+G16</f>
        <v>1755</v>
      </c>
    </row>
    <row r="17" spans="1:15" ht="38.25" thickBot="1">
      <c r="A17" s="18" t="s">
        <v>19</v>
      </c>
      <c r="B17" s="19" t="s">
        <v>20</v>
      </c>
      <c r="C17" s="13">
        <f t="shared" ref="C17:H17" si="3">SUM(C18:C30)</f>
        <v>445</v>
      </c>
      <c r="D17" s="13">
        <f t="shared" si="3"/>
        <v>345</v>
      </c>
      <c r="E17" s="13">
        <f t="shared" si="3"/>
        <v>198</v>
      </c>
      <c r="F17" s="13">
        <f t="shared" si="3"/>
        <v>127</v>
      </c>
      <c r="G17" s="13">
        <f t="shared" si="3"/>
        <v>20</v>
      </c>
      <c r="H17" s="13">
        <f t="shared" si="3"/>
        <v>100</v>
      </c>
      <c r="J17" s="20">
        <f>J16-(D16+D73)</f>
        <v>-5</v>
      </c>
      <c r="L17" s="7" t="s">
        <v>63</v>
      </c>
      <c r="M17" s="7" t="s">
        <v>64</v>
      </c>
      <c r="N17" s="7" t="s">
        <v>65</v>
      </c>
    </row>
    <row r="18" spans="1:15" ht="19.5" thickBot="1">
      <c r="A18" s="21" t="e">
        <f>#REF!</f>
        <v>#REF!</v>
      </c>
      <c r="B18" s="19" t="s">
        <v>101</v>
      </c>
      <c r="C18" s="22">
        <v>30</v>
      </c>
      <c r="D18" s="44">
        <f>IF(C18&lt;=30,C18,C18/1.5)</f>
        <v>30</v>
      </c>
      <c r="E18" s="45">
        <v>28</v>
      </c>
      <c r="F18" s="46">
        <v>0</v>
      </c>
      <c r="G18" s="46">
        <v>2</v>
      </c>
      <c r="H18" s="10">
        <f>C18-D18</f>
        <v>0</v>
      </c>
      <c r="I18" s="7">
        <f>SUM(E18:G18)</f>
        <v>30</v>
      </c>
      <c r="J18" s="7">
        <f>D16+D73</f>
        <v>2205</v>
      </c>
      <c r="K18" s="7">
        <f>D18-I18</f>
        <v>0</v>
      </c>
      <c r="L18" s="7">
        <f>E18/1.5</f>
        <v>18.666666666666668</v>
      </c>
      <c r="M18" s="7">
        <f t="shared" ref="M18:N18" si="4">F18/1.5</f>
        <v>0</v>
      </c>
      <c r="N18" s="7">
        <f t="shared" si="4"/>
        <v>1.3333333333333333</v>
      </c>
      <c r="O18" s="7">
        <f>F18+K18</f>
        <v>0</v>
      </c>
    </row>
    <row r="19" spans="1:15" ht="19.5" thickBot="1">
      <c r="A19" s="23" t="e">
        <f>#REF!</f>
        <v>#REF!</v>
      </c>
      <c r="B19" s="15" t="s">
        <v>38</v>
      </c>
      <c r="C19" s="24">
        <v>90</v>
      </c>
      <c r="D19" s="47">
        <v>75</v>
      </c>
      <c r="E19" s="48">
        <v>43</v>
      </c>
      <c r="F19" s="49">
        <v>28</v>
      </c>
      <c r="G19" s="49">
        <v>4</v>
      </c>
      <c r="H19" s="10">
        <f t="shared" ref="H19:H23" si="5">C19-D19</f>
        <v>15</v>
      </c>
      <c r="I19" s="7">
        <f t="shared" ref="I19:I30" si="6">SUM(E19:G19)</f>
        <v>75</v>
      </c>
      <c r="K19" s="7">
        <f t="shared" ref="K19:K25" si="7">D19-I19</f>
        <v>0</v>
      </c>
      <c r="L19" s="7">
        <f t="shared" ref="L19:L25" si="8">E19/1.5</f>
        <v>28.666666666666668</v>
      </c>
      <c r="M19" s="7">
        <f t="shared" ref="M19:M25" si="9">F19/1.5</f>
        <v>18.666666666666668</v>
      </c>
      <c r="N19" s="7">
        <f t="shared" ref="N19:N25" si="10">G19/1.5</f>
        <v>2.6666666666666665</v>
      </c>
      <c r="O19" s="7">
        <f t="shared" ref="O19:O46" si="11">F19+K19</f>
        <v>28</v>
      </c>
    </row>
    <row r="20" spans="1:15" ht="19.5" thickBot="1">
      <c r="A20" s="23" t="e">
        <f>#REF!</f>
        <v>#REF!</v>
      </c>
      <c r="B20" s="25" t="s">
        <v>39</v>
      </c>
      <c r="C20" s="24">
        <v>30</v>
      </c>
      <c r="D20" s="47">
        <f t="shared" ref="D20:D23" si="12">IF(C20&lt;=30,C20,C20/1.5)</f>
        <v>30</v>
      </c>
      <c r="E20" s="48">
        <v>28</v>
      </c>
      <c r="F20" s="49">
        <v>0</v>
      </c>
      <c r="G20" s="49">
        <v>2</v>
      </c>
      <c r="H20" s="10">
        <f t="shared" si="5"/>
        <v>0</v>
      </c>
      <c r="I20" s="7">
        <f t="shared" si="6"/>
        <v>30</v>
      </c>
      <c r="K20" s="7">
        <f t="shared" si="7"/>
        <v>0</v>
      </c>
      <c r="L20" s="7">
        <f t="shared" si="8"/>
        <v>18.666666666666668</v>
      </c>
      <c r="M20" s="7">
        <f t="shared" si="9"/>
        <v>0</v>
      </c>
      <c r="N20" s="7">
        <f t="shared" si="10"/>
        <v>1.3333333333333333</v>
      </c>
      <c r="O20" s="7">
        <f t="shared" si="11"/>
        <v>0</v>
      </c>
    </row>
    <row r="21" spans="1:15" ht="38.25" thickBot="1">
      <c r="A21" s="23" t="e">
        <f>#REF!</f>
        <v>#REF!</v>
      </c>
      <c r="B21" s="25" t="s">
        <v>102</v>
      </c>
      <c r="C21" s="24">
        <v>30</v>
      </c>
      <c r="D21" s="44">
        <f t="shared" si="12"/>
        <v>30</v>
      </c>
      <c r="E21" s="45">
        <v>0</v>
      </c>
      <c r="F21" s="46">
        <v>28</v>
      </c>
      <c r="G21" s="46">
        <v>2</v>
      </c>
      <c r="H21" s="10">
        <f t="shared" si="5"/>
        <v>0</v>
      </c>
      <c r="I21" s="7">
        <f t="shared" si="6"/>
        <v>30</v>
      </c>
      <c r="K21" s="7">
        <f t="shared" si="7"/>
        <v>0</v>
      </c>
      <c r="L21" s="7">
        <f t="shared" si="8"/>
        <v>0</v>
      </c>
      <c r="M21" s="7">
        <f t="shared" si="9"/>
        <v>18.666666666666668</v>
      </c>
      <c r="N21" s="7">
        <f t="shared" si="10"/>
        <v>1.3333333333333333</v>
      </c>
      <c r="O21" s="7">
        <f t="shared" si="11"/>
        <v>28</v>
      </c>
    </row>
    <row r="22" spans="1:15" ht="19.5" thickBot="1">
      <c r="A22" s="23" t="e">
        <f>#REF!</f>
        <v>#REF!</v>
      </c>
      <c r="B22" s="25" t="s">
        <v>40</v>
      </c>
      <c r="C22" s="24">
        <v>30</v>
      </c>
      <c r="D22" s="47">
        <f t="shared" si="12"/>
        <v>30</v>
      </c>
      <c r="E22" s="48">
        <v>28</v>
      </c>
      <c r="F22" s="49">
        <v>0</v>
      </c>
      <c r="G22" s="49">
        <v>2</v>
      </c>
      <c r="H22" s="10">
        <f t="shared" si="5"/>
        <v>0</v>
      </c>
      <c r="I22" s="7">
        <f t="shared" si="6"/>
        <v>30</v>
      </c>
      <c r="K22" s="7">
        <f t="shared" si="7"/>
        <v>0</v>
      </c>
      <c r="L22" s="7">
        <f t="shared" si="8"/>
        <v>18.666666666666668</v>
      </c>
      <c r="M22" s="7">
        <f t="shared" si="9"/>
        <v>0</v>
      </c>
      <c r="N22" s="7">
        <f t="shared" si="10"/>
        <v>1.3333333333333333</v>
      </c>
      <c r="O22" s="7">
        <f t="shared" si="11"/>
        <v>0</v>
      </c>
    </row>
    <row r="23" spans="1:15" ht="19.5" thickBot="1">
      <c r="A23" s="23" t="e">
        <f>#REF!</f>
        <v>#REF!</v>
      </c>
      <c r="B23" s="25" t="s">
        <v>41</v>
      </c>
      <c r="C23" s="24">
        <v>45</v>
      </c>
      <c r="D23" s="47">
        <f t="shared" si="12"/>
        <v>30</v>
      </c>
      <c r="E23" s="48">
        <v>28</v>
      </c>
      <c r="F23" s="49">
        <v>0</v>
      </c>
      <c r="G23" s="49">
        <v>2</v>
      </c>
      <c r="H23" s="10">
        <f t="shared" si="5"/>
        <v>15</v>
      </c>
      <c r="I23" s="7">
        <f t="shared" si="6"/>
        <v>30</v>
      </c>
      <c r="K23" s="7">
        <f t="shared" si="7"/>
        <v>0</v>
      </c>
      <c r="L23" s="7">
        <f t="shared" si="8"/>
        <v>18.666666666666668</v>
      </c>
      <c r="M23" s="7">
        <f t="shared" si="9"/>
        <v>0</v>
      </c>
      <c r="N23" s="7">
        <f t="shared" si="10"/>
        <v>1.3333333333333333</v>
      </c>
      <c r="O23" s="7">
        <f t="shared" si="11"/>
        <v>0</v>
      </c>
    </row>
    <row r="24" spans="1:15" ht="19.5" thickBot="1">
      <c r="A24" s="23" t="e">
        <f>#REF!</f>
        <v>#REF!</v>
      </c>
      <c r="B24" s="15" t="s">
        <v>42</v>
      </c>
      <c r="C24" s="24">
        <v>150</v>
      </c>
      <c r="D24" s="47">
        <v>90</v>
      </c>
      <c r="E24" s="48">
        <v>43</v>
      </c>
      <c r="F24" s="49">
        <v>43</v>
      </c>
      <c r="G24" s="49">
        <v>4</v>
      </c>
      <c r="H24" s="10">
        <f t="shared" ref="H24:H46" si="13">C24-D24</f>
        <v>60</v>
      </c>
      <c r="I24" s="7">
        <f t="shared" si="6"/>
        <v>90</v>
      </c>
      <c r="K24" s="7">
        <f t="shared" si="7"/>
        <v>0</v>
      </c>
      <c r="L24" s="7">
        <f t="shared" si="8"/>
        <v>28.666666666666668</v>
      </c>
      <c r="M24" s="7">
        <f t="shared" si="9"/>
        <v>28.666666666666668</v>
      </c>
      <c r="N24" s="7">
        <f t="shared" si="10"/>
        <v>2.6666666666666665</v>
      </c>
      <c r="O24" s="7">
        <f t="shared" si="11"/>
        <v>43</v>
      </c>
    </row>
    <row r="25" spans="1:15" ht="19.5" thickBot="1">
      <c r="A25" s="23" t="e">
        <f>#REF!</f>
        <v>#REF!</v>
      </c>
      <c r="B25" s="25" t="s">
        <v>43</v>
      </c>
      <c r="C25" s="24">
        <v>40</v>
      </c>
      <c r="D25" s="47">
        <v>30</v>
      </c>
      <c r="E25" s="48">
        <v>0</v>
      </c>
      <c r="F25" s="49">
        <v>28</v>
      </c>
      <c r="G25" s="49">
        <v>2</v>
      </c>
      <c r="H25" s="10">
        <f t="shared" ref="H25:H30" si="14">C25-D25</f>
        <v>10</v>
      </c>
      <c r="I25" s="7">
        <f t="shared" si="6"/>
        <v>30</v>
      </c>
      <c r="K25" s="7">
        <f t="shared" si="7"/>
        <v>0</v>
      </c>
      <c r="L25" s="7">
        <f t="shared" si="8"/>
        <v>0</v>
      </c>
      <c r="M25" s="7">
        <f t="shared" si="9"/>
        <v>18.666666666666668</v>
      </c>
      <c r="N25" s="7">
        <f t="shared" si="10"/>
        <v>1.3333333333333333</v>
      </c>
      <c r="O25" s="7">
        <f t="shared" si="11"/>
        <v>28</v>
      </c>
    </row>
    <row r="26" spans="1:15" ht="19.5" hidden="1" thickBot="1">
      <c r="A26" s="14"/>
      <c r="B26" s="15"/>
      <c r="C26" s="10"/>
      <c r="D26" s="16">
        <f t="shared" ref="D26:D30" si="15">IF(C26&lt;=30,C26,C26/1.5)</f>
        <v>0</v>
      </c>
      <c r="E26" s="10"/>
      <c r="F26" s="10"/>
      <c r="G26" s="10"/>
      <c r="H26" s="10">
        <f t="shared" si="14"/>
        <v>0</v>
      </c>
      <c r="I26" s="7">
        <f t="shared" si="6"/>
        <v>0</v>
      </c>
      <c r="O26" s="7">
        <f t="shared" si="11"/>
        <v>0</v>
      </c>
    </row>
    <row r="27" spans="1:15" ht="19.5" hidden="1" thickBot="1">
      <c r="A27" s="14"/>
      <c r="B27" s="15"/>
      <c r="C27" s="10"/>
      <c r="D27" s="16">
        <f t="shared" si="15"/>
        <v>0</v>
      </c>
      <c r="E27" s="10"/>
      <c r="F27" s="10"/>
      <c r="G27" s="10"/>
      <c r="H27" s="10">
        <f t="shared" si="14"/>
        <v>0</v>
      </c>
      <c r="I27" s="7">
        <f t="shared" si="6"/>
        <v>0</v>
      </c>
      <c r="O27" s="7">
        <f t="shared" si="11"/>
        <v>0</v>
      </c>
    </row>
    <row r="28" spans="1:15" ht="19.5" hidden="1" thickBot="1">
      <c r="A28" s="14"/>
      <c r="B28" s="15"/>
      <c r="C28" s="10"/>
      <c r="D28" s="16">
        <f t="shared" si="15"/>
        <v>0</v>
      </c>
      <c r="E28" s="10"/>
      <c r="F28" s="10"/>
      <c r="G28" s="10"/>
      <c r="H28" s="10">
        <f t="shared" si="14"/>
        <v>0</v>
      </c>
      <c r="I28" s="7">
        <f t="shared" si="6"/>
        <v>0</v>
      </c>
      <c r="O28" s="7">
        <f t="shared" si="11"/>
        <v>0</v>
      </c>
    </row>
    <row r="29" spans="1:15" ht="19.5" hidden="1" thickBot="1">
      <c r="A29" s="14"/>
      <c r="B29" s="15"/>
      <c r="C29" s="10"/>
      <c r="D29" s="16">
        <f t="shared" si="15"/>
        <v>0</v>
      </c>
      <c r="E29" s="10"/>
      <c r="F29" s="10"/>
      <c r="G29" s="10"/>
      <c r="H29" s="10">
        <f t="shared" si="14"/>
        <v>0</v>
      </c>
      <c r="I29" s="7">
        <f t="shared" si="6"/>
        <v>0</v>
      </c>
      <c r="O29" s="7">
        <f t="shared" si="11"/>
        <v>0</v>
      </c>
    </row>
    <row r="30" spans="1:15" ht="19.5" hidden="1" thickBot="1">
      <c r="A30" s="14"/>
      <c r="B30" s="15"/>
      <c r="C30" s="10"/>
      <c r="D30" s="16">
        <f t="shared" si="15"/>
        <v>0</v>
      </c>
      <c r="E30" s="10"/>
      <c r="F30" s="10"/>
      <c r="G30" s="10"/>
      <c r="H30" s="10">
        <f t="shared" si="14"/>
        <v>0</v>
      </c>
      <c r="I30" s="7">
        <f t="shared" si="6"/>
        <v>0</v>
      </c>
      <c r="O30" s="7">
        <f t="shared" si="11"/>
        <v>0</v>
      </c>
    </row>
    <row r="31" spans="1:15" ht="57" thickBot="1">
      <c r="A31" s="18" t="s">
        <v>21</v>
      </c>
      <c r="B31" s="19" t="s">
        <v>22</v>
      </c>
      <c r="C31" s="13">
        <f t="shared" ref="C31:H31" si="16">SUM(C32:C52)</f>
        <v>2075</v>
      </c>
      <c r="D31" s="13">
        <f t="shared" si="16"/>
        <v>1410</v>
      </c>
      <c r="E31" s="13">
        <f t="shared" si="16"/>
        <v>474</v>
      </c>
      <c r="F31" s="13">
        <f t="shared" si="16"/>
        <v>880</v>
      </c>
      <c r="G31" s="13">
        <f t="shared" si="16"/>
        <v>56</v>
      </c>
      <c r="H31" s="13">
        <f t="shared" si="16"/>
        <v>665</v>
      </c>
    </row>
    <row r="32" spans="1:15" ht="38.25" thickBot="1">
      <c r="A32" s="21" t="e">
        <f>#REF!</f>
        <v>#REF!</v>
      </c>
      <c r="B32" s="26" t="s">
        <v>44</v>
      </c>
      <c r="C32" s="22">
        <v>120</v>
      </c>
      <c r="D32" s="16">
        <v>75</v>
      </c>
      <c r="E32" s="21">
        <v>29</v>
      </c>
      <c r="F32" s="22">
        <v>43</v>
      </c>
      <c r="G32" s="22">
        <v>3</v>
      </c>
      <c r="H32" s="10">
        <f t="shared" si="13"/>
        <v>45</v>
      </c>
      <c r="I32" s="7">
        <f t="shared" ref="I32:I52" si="17">SUM(E32:G32)</f>
        <v>75</v>
      </c>
      <c r="K32" s="7">
        <f t="shared" ref="K32" si="18">D32-I32</f>
        <v>0</v>
      </c>
      <c r="L32" s="7">
        <f t="shared" ref="L32" si="19">E32/1.5</f>
        <v>19.333333333333332</v>
      </c>
      <c r="M32" s="7">
        <f t="shared" ref="M32" si="20">F32/1.5</f>
        <v>28.666666666666668</v>
      </c>
      <c r="N32" s="7">
        <f t="shared" ref="N32" si="21">G32/1.5</f>
        <v>2</v>
      </c>
      <c r="O32" s="7">
        <f t="shared" si="11"/>
        <v>43</v>
      </c>
    </row>
    <row r="33" spans="1:15" ht="19.5" thickBot="1">
      <c r="A33" s="23" t="e">
        <f>#REF!</f>
        <v>#REF!</v>
      </c>
      <c r="B33" s="15" t="s">
        <v>45</v>
      </c>
      <c r="C33" s="24">
        <v>90</v>
      </c>
      <c r="D33" s="47">
        <f t="shared" ref="D33:D40" si="22">IF(C33&lt;=30,C33,C33/1.5)</f>
        <v>60</v>
      </c>
      <c r="E33" s="48">
        <v>29</v>
      </c>
      <c r="F33" s="49">
        <v>28</v>
      </c>
      <c r="G33" s="49">
        <v>3</v>
      </c>
      <c r="H33" s="10">
        <f t="shared" si="13"/>
        <v>30</v>
      </c>
      <c r="I33" s="7">
        <f t="shared" si="17"/>
        <v>60</v>
      </c>
      <c r="K33" s="7">
        <f t="shared" ref="K33:K46" si="23">D33-I33</f>
        <v>0</v>
      </c>
      <c r="L33" s="7">
        <f t="shared" ref="L33:L46" si="24">E33/1.5</f>
        <v>19.333333333333332</v>
      </c>
      <c r="M33" s="7">
        <f t="shared" ref="M33:M46" si="25">F33/1.5</f>
        <v>18.666666666666668</v>
      </c>
      <c r="N33" s="7">
        <f t="shared" ref="N33:N46" si="26">G33/1.5</f>
        <v>2</v>
      </c>
      <c r="O33" s="7">
        <f t="shared" si="11"/>
        <v>28</v>
      </c>
    </row>
    <row r="34" spans="1:15" ht="19.5" thickBot="1">
      <c r="A34" s="23" t="e">
        <f>#REF!</f>
        <v>#REF!</v>
      </c>
      <c r="B34" s="25" t="s">
        <v>46</v>
      </c>
      <c r="C34" s="24">
        <v>240</v>
      </c>
      <c r="D34" s="47">
        <v>150</v>
      </c>
      <c r="E34" s="48">
        <v>58</v>
      </c>
      <c r="F34" s="49">
        <v>87</v>
      </c>
      <c r="G34" s="49">
        <v>5</v>
      </c>
      <c r="H34" s="10">
        <f t="shared" ref="H34:H45" si="27">C34-D34</f>
        <v>90</v>
      </c>
      <c r="I34" s="7">
        <f t="shared" ref="I34:I45" si="28">SUM(E34:G34)</f>
        <v>150</v>
      </c>
      <c r="K34" s="7">
        <f t="shared" si="23"/>
        <v>0</v>
      </c>
      <c r="L34" s="7">
        <f t="shared" si="24"/>
        <v>38.666666666666664</v>
      </c>
      <c r="M34" s="7">
        <f t="shared" si="25"/>
        <v>58</v>
      </c>
      <c r="N34" s="7">
        <f t="shared" si="26"/>
        <v>3.3333333333333335</v>
      </c>
      <c r="O34" s="7">
        <f t="shared" si="11"/>
        <v>87</v>
      </c>
    </row>
    <row r="35" spans="1:15" ht="19.5" thickBot="1">
      <c r="A35" s="23" t="e">
        <f>#REF!</f>
        <v>#REF!</v>
      </c>
      <c r="B35" s="27" t="s">
        <v>47</v>
      </c>
      <c r="C35" s="28">
        <v>60</v>
      </c>
      <c r="D35" s="16">
        <v>45</v>
      </c>
      <c r="E35" s="23">
        <v>15</v>
      </c>
      <c r="F35" s="24">
        <v>28</v>
      </c>
      <c r="G35" s="24">
        <v>2</v>
      </c>
      <c r="H35" s="10">
        <f t="shared" si="27"/>
        <v>15</v>
      </c>
      <c r="I35" s="7">
        <f t="shared" si="28"/>
        <v>45</v>
      </c>
      <c r="K35" s="7">
        <f t="shared" si="23"/>
        <v>0</v>
      </c>
      <c r="L35" s="7">
        <f t="shared" si="24"/>
        <v>10</v>
      </c>
      <c r="M35" s="7">
        <f t="shared" si="25"/>
        <v>18.666666666666668</v>
      </c>
      <c r="N35" s="7">
        <f t="shared" si="26"/>
        <v>1.3333333333333333</v>
      </c>
      <c r="O35" s="7">
        <f t="shared" si="11"/>
        <v>28</v>
      </c>
    </row>
    <row r="36" spans="1:15" ht="19.5" thickBot="1">
      <c r="A36" s="23" t="e">
        <f>#REF!</f>
        <v>#REF!</v>
      </c>
      <c r="B36" s="15" t="s">
        <v>48</v>
      </c>
      <c r="C36" s="24">
        <v>90</v>
      </c>
      <c r="D36" s="47">
        <v>75</v>
      </c>
      <c r="E36" s="48">
        <v>43</v>
      </c>
      <c r="F36" s="49">
        <v>29</v>
      </c>
      <c r="G36" s="49">
        <v>3</v>
      </c>
      <c r="H36" s="10">
        <f t="shared" si="27"/>
        <v>15</v>
      </c>
      <c r="I36" s="7">
        <f t="shared" si="28"/>
        <v>75</v>
      </c>
      <c r="K36" s="7">
        <f t="shared" si="23"/>
        <v>0</v>
      </c>
      <c r="L36" s="7">
        <f t="shared" si="24"/>
        <v>28.666666666666668</v>
      </c>
      <c r="M36" s="7">
        <f t="shared" si="25"/>
        <v>19.333333333333332</v>
      </c>
      <c r="N36" s="7">
        <f t="shared" si="26"/>
        <v>2</v>
      </c>
      <c r="O36" s="7">
        <f t="shared" si="11"/>
        <v>29</v>
      </c>
    </row>
    <row r="37" spans="1:15" ht="19.5" thickBot="1">
      <c r="A37" s="23" t="e">
        <f>#REF!</f>
        <v>#REF!</v>
      </c>
      <c r="B37" s="25" t="s">
        <v>49</v>
      </c>
      <c r="C37" s="24">
        <v>270</v>
      </c>
      <c r="D37" s="47">
        <f t="shared" si="22"/>
        <v>180</v>
      </c>
      <c r="E37" s="48">
        <v>58</v>
      </c>
      <c r="F37" s="49">
        <v>117</v>
      </c>
      <c r="G37" s="49">
        <v>5</v>
      </c>
      <c r="H37" s="10">
        <f t="shared" si="27"/>
        <v>90</v>
      </c>
      <c r="I37" s="7">
        <f t="shared" si="28"/>
        <v>180</v>
      </c>
      <c r="K37" s="7">
        <f t="shared" si="23"/>
        <v>0</v>
      </c>
      <c r="L37" s="7">
        <f t="shared" si="24"/>
        <v>38.666666666666664</v>
      </c>
      <c r="M37" s="7">
        <f t="shared" si="25"/>
        <v>78</v>
      </c>
      <c r="N37" s="7">
        <f t="shared" si="26"/>
        <v>3.3333333333333335</v>
      </c>
      <c r="O37" s="7">
        <f t="shared" si="11"/>
        <v>117</v>
      </c>
    </row>
    <row r="38" spans="1:15" ht="19.5" thickBot="1">
      <c r="A38" s="21" t="e">
        <f>#REF!</f>
        <v>#REF!</v>
      </c>
      <c r="B38" s="26" t="s">
        <v>50</v>
      </c>
      <c r="C38" s="22">
        <v>60</v>
      </c>
      <c r="D38" s="47">
        <v>45</v>
      </c>
      <c r="E38" s="48">
        <v>15</v>
      </c>
      <c r="F38" s="49">
        <v>28</v>
      </c>
      <c r="G38" s="49">
        <v>2</v>
      </c>
      <c r="H38" s="10">
        <f t="shared" si="27"/>
        <v>15</v>
      </c>
      <c r="I38" s="7">
        <f t="shared" si="28"/>
        <v>45</v>
      </c>
      <c r="K38" s="7">
        <f t="shared" si="23"/>
        <v>0</v>
      </c>
      <c r="L38" s="7">
        <f t="shared" si="24"/>
        <v>10</v>
      </c>
      <c r="M38" s="7">
        <f t="shared" si="25"/>
        <v>18.666666666666668</v>
      </c>
      <c r="N38" s="7">
        <f t="shared" si="26"/>
        <v>1.3333333333333333</v>
      </c>
      <c r="O38" s="7">
        <f t="shared" si="11"/>
        <v>28</v>
      </c>
    </row>
    <row r="39" spans="1:15" ht="38.25" thickBot="1">
      <c r="A39" s="23" t="e">
        <f>#REF!</f>
        <v>#REF!</v>
      </c>
      <c r="B39" s="25" t="s">
        <v>103</v>
      </c>
      <c r="C39" s="24">
        <v>90</v>
      </c>
      <c r="D39" s="47">
        <f t="shared" si="22"/>
        <v>60</v>
      </c>
      <c r="E39" s="48">
        <v>29</v>
      </c>
      <c r="F39" s="49">
        <v>29</v>
      </c>
      <c r="G39" s="49">
        <v>2</v>
      </c>
      <c r="H39" s="10">
        <f t="shared" si="27"/>
        <v>30</v>
      </c>
      <c r="I39" s="7">
        <f t="shared" si="28"/>
        <v>60</v>
      </c>
      <c r="K39" s="7">
        <f t="shared" si="23"/>
        <v>0</v>
      </c>
      <c r="L39" s="7">
        <f t="shared" si="24"/>
        <v>19.333333333333332</v>
      </c>
      <c r="M39" s="7">
        <f t="shared" si="25"/>
        <v>19.333333333333332</v>
      </c>
      <c r="N39" s="7">
        <f t="shared" si="26"/>
        <v>1.3333333333333333</v>
      </c>
      <c r="O39" s="7">
        <f t="shared" si="11"/>
        <v>29</v>
      </c>
    </row>
    <row r="40" spans="1:15" ht="19.5" thickBot="1">
      <c r="A40" s="23" t="e">
        <f>#REF!</f>
        <v>#REF!</v>
      </c>
      <c r="B40" s="27" t="s">
        <v>51</v>
      </c>
      <c r="C40" s="24">
        <v>30</v>
      </c>
      <c r="D40" s="47">
        <f t="shared" si="22"/>
        <v>30</v>
      </c>
      <c r="E40" s="48">
        <v>28</v>
      </c>
      <c r="F40" s="49">
        <v>0</v>
      </c>
      <c r="G40" s="49">
        <v>2</v>
      </c>
      <c r="H40" s="10">
        <f t="shared" si="27"/>
        <v>0</v>
      </c>
      <c r="I40" s="7">
        <f t="shared" si="28"/>
        <v>30</v>
      </c>
      <c r="K40" s="7">
        <f t="shared" si="23"/>
        <v>0</v>
      </c>
      <c r="L40" s="7">
        <f t="shared" si="24"/>
        <v>18.666666666666668</v>
      </c>
      <c r="M40" s="7">
        <f t="shared" si="25"/>
        <v>0</v>
      </c>
      <c r="N40" s="7">
        <f t="shared" si="26"/>
        <v>1.3333333333333333</v>
      </c>
      <c r="O40" s="7">
        <f t="shared" si="11"/>
        <v>0</v>
      </c>
    </row>
    <row r="41" spans="1:15" ht="38.25" thickBot="1">
      <c r="A41" s="23" t="e">
        <f>#REF!</f>
        <v>#REF!</v>
      </c>
      <c r="B41" s="27" t="s">
        <v>105</v>
      </c>
      <c r="C41" s="24">
        <v>60</v>
      </c>
      <c r="D41" s="16">
        <v>45</v>
      </c>
      <c r="E41" s="23">
        <v>28</v>
      </c>
      <c r="F41" s="24">
        <v>15</v>
      </c>
      <c r="G41" s="24">
        <v>2</v>
      </c>
      <c r="H41" s="10">
        <f t="shared" si="27"/>
        <v>15</v>
      </c>
      <c r="I41" s="7">
        <f t="shared" si="28"/>
        <v>45</v>
      </c>
      <c r="K41" s="7">
        <f t="shared" si="23"/>
        <v>0</v>
      </c>
      <c r="L41" s="7">
        <f t="shared" si="24"/>
        <v>18.666666666666668</v>
      </c>
      <c r="M41" s="7">
        <f t="shared" si="25"/>
        <v>10</v>
      </c>
      <c r="N41" s="7">
        <f t="shared" si="26"/>
        <v>1.3333333333333333</v>
      </c>
      <c r="O41" s="7">
        <f t="shared" si="11"/>
        <v>15</v>
      </c>
    </row>
    <row r="42" spans="1:15" ht="19.5" thickBot="1">
      <c r="A42" s="23" t="e">
        <f>#REF!</f>
        <v>#REF!</v>
      </c>
      <c r="B42" s="25" t="s">
        <v>52</v>
      </c>
      <c r="C42" s="24">
        <v>150</v>
      </c>
      <c r="D42" s="16">
        <v>105</v>
      </c>
      <c r="E42" s="23">
        <v>43</v>
      </c>
      <c r="F42" s="24">
        <v>58</v>
      </c>
      <c r="G42" s="24">
        <v>4</v>
      </c>
      <c r="H42" s="10">
        <f t="shared" si="27"/>
        <v>45</v>
      </c>
      <c r="I42" s="7">
        <f t="shared" si="28"/>
        <v>105</v>
      </c>
      <c r="K42" s="7">
        <f t="shared" si="23"/>
        <v>0</v>
      </c>
      <c r="L42" s="7">
        <f t="shared" si="24"/>
        <v>28.666666666666668</v>
      </c>
      <c r="M42" s="7">
        <f t="shared" si="25"/>
        <v>38.666666666666664</v>
      </c>
      <c r="N42" s="7">
        <f t="shared" si="26"/>
        <v>2.6666666666666665</v>
      </c>
      <c r="O42" s="7">
        <f t="shared" si="11"/>
        <v>58</v>
      </c>
    </row>
    <row r="43" spans="1:15" ht="19.5" thickBot="1">
      <c r="A43" s="23" t="e">
        <f>#REF!</f>
        <v>#REF!</v>
      </c>
      <c r="B43" s="15" t="s">
        <v>53</v>
      </c>
      <c r="C43" s="24">
        <v>150</v>
      </c>
      <c r="D43" s="16">
        <v>90</v>
      </c>
      <c r="E43" s="23">
        <v>43</v>
      </c>
      <c r="F43" s="24">
        <v>42</v>
      </c>
      <c r="G43" s="24">
        <v>5</v>
      </c>
      <c r="H43" s="10">
        <f t="shared" si="27"/>
        <v>60</v>
      </c>
      <c r="I43" s="7">
        <f t="shared" si="28"/>
        <v>90</v>
      </c>
      <c r="K43" s="7">
        <f t="shared" si="23"/>
        <v>0</v>
      </c>
      <c r="L43" s="7">
        <f t="shared" si="24"/>
        <v>28.666666666666668</v>
      </c>
      <c r="M43" s="7">
        <f t="shared" si="25"/>
        <v>28</v>
      </c>
      <c r="N43" s="7">
        <f t="shared" si="26"/>
        <v>3.3333333333333335</v>
      </c>
      <c r="O43" s="7">
        <f t="shared" si="11"/>
        <v>42</v>
      </c>
    </row>
    <row r="44" spans="1:15" ht="38.25" thickBot="1">
      <c r="A44" s="23" t="e">
        <f>#REF!</f>
        <v>#REF!</v>
      </c>
      <c r="B44" s="15" t="s">
        <v>104</v>
      </c>
      <c r="C44" s="24">
        <v>105</v>
      </c>
      <c r="D44" s="16">
        <v>75</v>
      </c>
      <c r="E44" s="23">
        <v>28</v>
      </c>
      <c r="F44" s="24">
        <v>44</v>
      </c>
      <c r="G44" s="24">
        <v>3</v>
      </c>
      <c r="H44" s="10">
        <f t="shared" si="27"/>
        <v>30</v>
      </c>
      <c r="I44" s="7">
        <f t="shared" si="28"/>
        <v>75</v>
      </c>
      <c r="K44" s="7">
        <f t="shared" si="23"/>
        <v>0</v>
      </c>
      <c r="L44" s="7">
        <f t="shared" si="24"/>
        <v>18.666666666666668</v>
      </c>
      <c r="M44" s="7">
        <f t="shared" si="25"/>
        <v>29.333333333333332</v>
      </c>
      <c r="N44" s="7">
        <f t="shared" si="26"/>
        <v>2</v>
      </c>
      <c r="O44" s="7">
        <f t="shared" si="11"/>
        <v>44</v>
      </c>
    </row>
    <row r="45" spans="1:15" ht="19.5" thickBot="1">
      <c r="A45" s="23" t="e">
        <f>#REF!</f>
        <v>#REF!</v>
      </c>
      <c r="B45" s="27" t="s">
        <v>54</v>
      </c>
      <c r="C45" s="24">
        <v>120</v>
      </c>
      <c r="D45" s="16">
        <v>75</v>
      </c>
      <c r="E45" s="23">
        <v>28</v>
      </c>
      <c r="F45" s="24">
        <v>42</v>
      </c>
      <c r="G45" s="24">
        <v>5</v>
      </c>
      <c r="H45" s="10">
        <f t="shared" si="27"/>
        <v>45</v>
      </c>
      <c r="I45" s="7">
        <f t="shared" si="28"/>
        <v>75</v>
      </c>
      <c r="K45" s="7">
        <f t="shared" si="23"/>
        <v>0</v>
      </c>
      <c r="L45" s="7">
        <f t="shared" si="24"/>
        <v>18.666666666666668</v>
      </c>
      <c r="M45" s="7">
        <f t="shared" si="25"/>
        <v>28</v>
      </c>
      <c r="N45" s="7">
        <f t="shared" si="26"/>
        <v>3.3333333333333335</v>
      </c>
      <c r="O45" s="7">
        <f t="shared" si="11"/>
        <v>42</v>
      </c>
    </row>
    <row r="46" spans="1:15" ht="19.5" thickBot="1">
      <c r="A46" s="23" t="e">
        <f>#REF!</f>
        <v>#REF!</v>
      </c>
      <c r="B46" s="25" t="s">
        <v>55</v>
      </c>
      <c r="C46" s="24">
        <v>440</v>
      </c>
      <c r="D46" s="47">
        <v>300</v>
      </c>
      <c r="E46" s="48">
        <v>0</v>
      </c>
      <c r="F46" s="49">
        <v>290</v>
      </c>
      <c r="G46" s="49">
        <v>10</v>
      </c>
      <c r="H46" s="10">
        <f t="shared" si="13"/>
        <v>140</v>
      </c>
      <c r="I46" s="7">
        <f t="shared" si="17"/>
        <v>300</v>
      </c>
      <c r="K46" s="7">
        <f t="shared" si="23"/>
        <v>0</v>
      </c>
      <c r="L46" s="7">
        <f t="shared" si="24"/>
        <v>0</v>
      </c>
      <c r="M46" s="7">
        <f t="shared" si="25"/>
        <v>193.33333333333334</v>
      </c>
      <c r="N46" s="7">
        <f t="shared" si="26"/>
        <v>6.666666666666667</v>
      </c>
      <c r="O46" s="7">
        <f t="shared" si="11"/>
        <v>290</v>
      </c>
    </row>
    <row r="47" spans="1:15" ht="19.5" hidden="1" thickBot="1">
      <c r="A47" s="14"/>
      <c r="B47" s="15"/>
      <c r="C47" s="10"/>
      <c r="D47" s="16">
        <f t="shared" ref="D47:D52" si="29">IF(C47&lt;=30,C47,C47/1.5)</f>
        <v>0</v>
      </c>
      <c r="E47" s="10"/>
      <c r="F47" s="10"/>
      <c r="G47" s="10"/>
      <c r="H47" s="10">
        <f t="shared" ref="H47:H52" si="30">C47-D47</f>
        <v>0</v>
      </c>
      <c r="I47" s="7">
        <f t="shared" si="17"/>
        <v>0</v>
      </c>
    </row>
    <row r="48" spans="1:15" ht="19.5" hidden="1" thickBot="1">
      <c r="A48" s="14"/>
      <c r="B48" s="15"/>
      <c r="C48" s="10"/>
      <c r="D48" s="16">
        <f t="shared" si="29"/>
        <v>0</v>
      </c>
      <c r="E48" s="10"/>
      <c r="F48" s="10"/>
      <c r="G48" s="10"/>
      <c r="H48" s="10">
        <f t="shared" si="30"/>
        <v>0</v>
      </c>
      <c r="I48" s="7">
        <f t="shared" si="17"/>
        <v>0</v>
      </c>
    </row>
    <row r="49" spans="1:15" ht="19.5" hidden="1" thickBot="1">
      <c r="A49" s="14"/>
      <c r="B49" s="15"/>
      <c r="C49" s="10"/>
      <c r="D49" s="16">
        <f t="shared" si="29"/>
        <v>0</v>
      </c>
      <c r="E49" s="10"/>
      <c r="F49" s="10"/>
      <c r="G49" s="10"/>
      <c r="H49" s="10">
        <f t="shared" si="30"/>
        <v>0</v>
      </c>
      <c r="I49" s="7">
        <f t="shared" si="17"/>
        <v>0</v>
      </c>
    </row>
    <row r="50" spans="1:15" ht="19.5" hidden="1" thickBot="1">
      <c r="A50" s="14"/>
      <c r="B50" s="15"/>
      <c r="C50" s="10"/>
      <c r="D50" s="16">
        <f t="shared" si="29"/>
        <v>0</v>
      </c>
      <c r="E50" s="10"/>
      <c r="F50" s="10"/>
      <c r="G50" s="10"/>
      <c r="H50" s="10">
        <f t="shared" si="30"/>
        <v>0</v>
      </c>
      <c r="I50" s="7">
        <f t="shared" si="17"/>
        <v>0</v>
      </c>
    </row>
    <row r="51" spans="1:15" ht="19.5" hidden="1" thickBot="1">
      <c r="A51" s="14"/>
      <c r="B51" s="15"/>
      <c r="C51" s="10"/>
      <c r="D51" s="16">
        <f t="shared" si="29"/>
        <v>0</v>
      </c>
      <c r="E51" s="10"/>
      <c r="F51" s="10"/>
      <c r="G51" s="10"/>
      <c r="H51" s="10">
        <f t="shared" si="30"/>
        <v>0</v>
      </c>
      <c r="I51" s="7">
        <f t="shared" si="17"/>
        <v>0</v>
      </c>
    </row>
    <row r="52" spans="1:15" ht="19.5" hidden="1" thickBot="1">
      <c r="A52" s="14"/>
      <c r="B52" s="15"/>
      <c r="C52" s="10"/>
      <c r="D52" s="16">
        <f t="shared" si="29"/>
        <v>0</v>
      </c>
      <c r="E52" s="10"/>
      <c r="F52" s="10"/>
      <c r="G52" s="10"/>
      <c r="H52" s="10">
        <f t="shared" si="30"/>
        <v>0</v>
      </c>
      <c r="I52" s="7">
        <f t="shared" si="17"/>
        <v>0</v>
      </c>
    </row>
    <row r="53" spans="1:15" ht="19.5" thickBot="1">
      <c r="A53" s="29"/>
      <c r="B53" s="30" t="s">
        <v>23</v>
      </c>
      <c r="C53" s="13">
        <f t="shared" ref="C53:H53" si="31">C7+C16</f>
        <v>2970</v>
      </c>
      <c r="D53" s="13">
        <f t="shared" si="31"/>
        <v>2205</v>
      </c>
      <c r="E53" s="13">
        <f t="shared" si="31"/>
        <v>894</v>
      </c>
      <c r="F53" s="13">
        <f t="shared" si="31"/>
        <v>1206</v>
      </c>
      <c r="G53" s="13">
        <f t="shared" si="31"/>
        <v>105</v>
      </c>
      <c r="H53" s="13">
        <f t="shared" si="31"/>
        <v>765</v>
      </c>
      <c r="J53" s="20">
        <f>D53+H53</f>
        <v>2970</v>
      </c>
    </row>
    <row r="54" spans="1:15" ht="18.75">
      <c r="A54" s="31"/>
      <c r="J54" s="7">
        <f>E53+F53+G53</f>
        <v>2205</v>
      </c>
    </row>
    <row r="55" spans="1:15" ht="15.75" thickBot="1">
      <c r="A55" s="86" t="s">
        <v>25</v>
      </c>
      <c r="B55" s="86"/>
      <c r="C55" s="86"/>
      <c r="D55" s="86"/>
      <c r="E55" s="86"/>
      <c r="F55" s="86"/>
      <c r="G55" s="86"/>
      <c r="H55" s="86"/>
    </row>
    <row r="56" spans="1:15" ht="18.75">
      <c r="A56" s="33" t="s">
        <v>26</v>
      </c>
      <c r="B56" s="34"/>
      <c r="C56" s="87" t="s">
        <v>2</v>
      </c>
      <c r="D56" s="88"/>
      <c r="E56" s="88"/>
      <c r="F56" s="88"/>
      <c r="G56" s="88"/>
      <c r="H56" s="89"/>
    </row>
    <row r="57" spans="1:15" ht="19.5" thickBot="1">
      <c r="A57" s="35" t="s">
        <v>27</v>
      </c>
      <c r="B57" s="36" t="s">
        <v>29</v>
      </c>
      <c r="C57" s="90"/>
      <c r="D57" s="91"/>
      <c r="E57" s="91"/>
      <c r="F57" s="91"/>
      <c r="G57" s="91"/>
      <c r="H57" s="92"/>
    </row>
    <row r="58" spans="1:15" ht="19.5" thickBot="1">
      <c r="A58" s="35" t="s">
        <v>28</v>
      </c>
      <c r="B58" s="36" t="s">
        <v>30</v>
      </c>
      <c r="C58" s="93" t="s">
        <v>31</v>
      </c>
      <c r="D58" s="96" t="s">
        <v>5</v>
      </c>
      <c r="E58" s="97"/>
      <c r="F58" s="97"/>
      <c r="G58" s="98"/>
      <c r="H58" s="93" t="s">
        <v>32</v>
      </c>
    </row>
    <row r="59" spans="1:15" ht="18.75">
      <c r="A59" s="37"/>
      <c r="B59" s="36"/>
      <c r="C59" s="94"/>
      <c r="D59" s="99" t="s">
        <v>3</v>
      </c>
      <c r="E59" s="93" t="s">
        <v>33</v>
      </c>
      <c r="F59" s="8" t="s">
        <v>34</v>
      </c>
      <c r="G59" s="93" t="s">
        <v>10</v>
      </c>
      <c r="H59" s="94"/>
    </row>
    <row r="60" spans="1:15" ht="19.5" thickBot="1">
      <c r="A60" s="38"/>
      <c r="B60" s="9"/>
      <c r="C60" s="95"/>
      <c r="D60" s="100"/>
      <c r="E60" s="95"/>
      <c r="F60" s="10" t="s">
        <v>35</v>
      </c>
      <c r="G60" s="95"/>
      <c r="H60" s="95"/>
    </row>
    <row r="61" spans="1:15" ht="19.5" thickBot="1">
      <c r="A61" s="21" t="e">
        <f>#REF!</f>
        <v>#REF!</v>
      </c>
      <c r="B61" s="27" t="s">
        <v>56</v>
      </c>
      <c r="C61" s="22">
        <v>150</v>
      </c>
      <c r="D61" s="47">
        <v>90</v>
      </c>
      <c r="E61" s="50">
        <v>28</v>
      </c>
      <c r="F61" s="51">
        <v>57</v>
      </c>
      <c r="G61" s="51">
        <v>5</v>
      </c>
      <c r="H61" s="10">
        <f t="shared" ref="H61:H70" si="32">C61-D61</f>
        <v>60</v>
      </c>
      <c r="I61" s="7">
        <f t="shared" ref="I61:I72" si="33">SUM(E61:G61)</f>
        <v>90</v>
      </c>
      <c r="K61" s="7">
        <f t="shared" ref="K61" si="34">D61-I61</f>
        <v>0</v>
      </c>
      <c r="L61" s="7">
        <f t="shared" ref="L61" si="35">E61/1.5</f>
        <v>18.666666666666668</v>
      </c>
      <c r="M61" s="7">
        <f t="shared" ref="M61" si="36">F61/1.5</f>
        <v>38</v>
      </c>
      <c r="N61" s="7">
        <f t="shared" ref="N61" si="37">G61/1.5</f>
        <v>3.3333333333333335</v>
      </c>
      <c r="O61" s="7">
        <f>F61+K61</f>
        <v>57</v>
      </c>
    </row>
    <row r="62" spans="1:15" ht="51.75" customHeight="1" thickBot="1">
      <c r="A62" s="23" t="e">
        <f>#REF!</f>
        <v>#REF!</v>
      </c>
      <c r="B62" s="25" t="s">
        <v>57</v>
      </c>
      <c r="C62" s="24">
        <v>90</v>
      </c>
      <c r="D62" s="47">
        <f t="shared" ref="D62:D66" si="38">IF(C62&lt;=30,C62,C62/1.5)</f>
        <v>60</v>
      </c>
      <c r="E62" s="48">
        <v>29</v>
      </c>
      <c r="F62" s="49">
        <v>28</v>
      </c>
      <c r="G62" s="49">
        <v>3</v>
      </c>
      <c r="H62" s="10">
        <f t="shared" si="32"/>
        <v>30</v>
      </c>
      <c r="I62" s="7">
        <f t="shared" si="33"/>
        <v>60</v>
      </c>
      <c r="K62" s="7">
        <f t="shared" ref="K62:K67" si="39">D62-I62</f>
        <v>0</v>
      </c>
      <c r="L62" s="7">
        <f t="shared" ref="L62:L67" si="40">E62/1.5</f>
        <v>19.333333333333332</v>
      </c>
      <c r="M62" s="7">
        <f t="shared" ref="M62:M67" si="41">F62/1.5</f>
        <v>18.666666666666668</v>
      </c>
      <c r="N62" s="7">
        <f t="shared" ref="N62:N67" si="42">G62/1.5</f>
        <v>2</v>
      </c>
      <c r="O62" s="7">
        <f t="shared" ref="O62:O67" si="43">F62+K62</f>
        <v>28</v>
      </c>
    </row>
    <row r="63" spans="1:15" ht="19.5" thickBot="1">
      <c r="A63" s="23" t="e">
        <f>#REF!</f>
        <v>#REF!</v>
      </c>
      <c r="B63" s="25" t="s">
        <v>58</v>
      </c>
      <c r="C63" s="24">
        <v>90</v>
      </c>
      <c r="D63" s="47">
        <f t="shared" si="38"/>
        <v>60</v>
      </c>
      <c r="E63" s="48">
        <v>29</v>
      </c>
      <c r="F63" s="49">
        <v>28</v>
      </c>
      <c r="G63" s="49">
        <v>3</v>
      </c>
      <c r="H63" s="10">
        <f t="shared" si="32"/>
        <v>30</v>
      </c>
      <c r="I63" s="7">
        <f t="shared" si="33"/>
        <v>60</v>
      </c>
      <c r="K63" s="7">
        <f t="shared" si="39"/>
        <v>0</v>
      </c>
      <c r="L63" s="7">
        <f t="shared" si="40"/>
        <v>19.333333333333332</v>
      </c>
      <c r="M63" s="7">
        <f t="shared" si="41"/>
        <v>18.666666666666668</v>
      </c>
      <c r="N63" s="7">
        <f t="shared" si="42"/>
        <v>2</v>
      </c>
      <c r="O63" s="7">
        <f t="shared" si="43"/>
        <v>28</v>
      </c>
    </row>
    <row r="64" spans="1:15" ht="19.5" thickBot="1">
      <c r="A64" s="23" t="e">
        <f>#REF!</f>
        <v>#REF!</v>
      </c>
      <c r="B64" s="25" t="s">
        <v>59</v>
      </c>
      <c r="C64" s="24">
        <v>120</v>
      </c>
      <c r="D64" s="47">
        <v>60</v>
      </c>
      <c r="E64" s="48">
        <v>29</v>
      </c>
      <c r="F64" s="49">
        <v>28</v>
      </c>
      <c r="G64" s="49">
        <v>3</v>
      </c>
      <c r="H64" s="10">
        <f t="shared" si="32"/>
        <v>60</v>
      </c>
      <c r="I64" s="7">
        <f t="shared" si="33"/>
        <v>60</v>
      </c>
      <c r="K64" s="7">
        <f t="shared" si="39"/>
        <v>0</v>
      </c>
      <c r="L64" s="7">
        <f t="shared" si="40"/>
        <v>19.333333333333332</v>
      </c>
      <c r="M64" s="7">
        <f t="shared" si="41"/>
        <v>18.666666666666668</v>
      </c>
      <c r="N64" s="7">
        <f t="shared" si="42"/>
        <v>2</v>
      </c>
      <c r="O64" s="7">
        <f t="shared" si="43"/>
        <v>28</v>
      </c>
    </row>
    <row r="65" spans="1:15" ht="38.25" thickBot="1">
      <c r="A65" s="23" t="e">
        <f>#REF!</f>
        <v>#REF!</v>
      </c>
      <c r="B65" s="27" t="s">
        <v>60</v>
      </c>
      <c r="C65" s="24">
        <v>120</v>
      </c>
      <c r="D65" s="16">
        <v>60</v>
      </c>
      <c r="E65" s="23">
        <v>28</v>
      </c>
      <c r="F65" s="24">
        <v>29</v>
      </c>
      <c r="G65" s="24">
        <v>3</v>
      </c>
      <c r="H65" s="10">
        <f t="shared" si="32"/>
        <v>60</v>
      </c>
      <c r="I65" s="7">
        <f t="shared" si="33"/>
        <v>60</v>
      </c>
      <c r="K65" s="7">
        <f t="shared" si="39"/>
        <v>0</v>
      </c>
      <c r="L65" s="7">
        <f t="shared" si="40"/>
        <v>18.666666666666668</v>
      </c>
      <c r="M65" s="7">
        <f t="shared" si="41"/>
        <v>19.333333333333332</v>
      </c>
      <c r="N65" s="7">
        <f t="shared" si="42"/>
        <v>2</v>
      </c>
      <c r="O65" s="7">
        <f t="shared" si="43"/>
        <v>29</v>
      </c>
    </row>
    <row r="66" spans="1:15" ht="38.25" thickBot="1">
      <c r="A66" s="23" t="e">
        <f>#REF!</f>
        <v>#REF!</v>
      </c>
      <c r="B66" s="25" t="s">
        <v>61</v>
      </c>
      <c r="C66" s="24">
        <v>90</v>
      </c>
      <c r="D66" s="47">
        <f t="shared" si="38"/>
        <v>60</v>
      </c>
      <c r="E66" s="48">
        <v>29</v>
      </c>
      <c r="F66" s="49">
        <v>28</v>
      </c>
      <c r="G66" s="49">
        <v>3</v>
      </c>
      <c r="H66" s="10">
        <f t="shared" si="32"/>
        <v>30</v>
      </c>
      <c r="I66" s="7">
        <f t="shared" si="33"/>
        <v>60</v>
      </c>
      <c r="K66" s="7">
        <f t="shared" si="39"/>
        <v>0</v>
      </c>
      <c r="L66" s="7">
        <f t="shared" si="40"/>
        <v>19.333333333333332</v>
      </c>
      <c r="M66" s="7">
        <f t="shared" si="41"/>
        <v>18.666666666666668</v>
      </c>
      <c r="N66" s="7">
        <f t="shared" si="42"/>
        <v>2</v>
      </c>
      <c r="O66" s="7">
        <f t="shared" si="43"/>
        <v>28</v>
      </c>
    </row>
    <row r="67" spans="1:15" ht="19.5" thickBot="1">
      <c r="A67" s="23" t="e">
        <f>#REF!</f>
        <v>#REF!</v>
      </c>
      <c r="B67" s="27" t="s">
        <v>62</v>
      </c>
      <c r="C67" s="24">
        <v>120</v>
      </c>
      <c r="D67" s="16">
        <v>60</v>
      </c>
      <c r="E67" s="23">
        <v>28</v>
      </c>
      <c r="F67" s="24">
        <v>28</v>
      </c>
      <c r="G67" s="24">
        <v>4</v>
      </c>
      <c r="H67" s="10">
        <f t="shared" si="32"/>
        <v>60</v>
      </c>
      <c r="I67" s="7">
        <f t="shared" si="33"/>
        <v>60</v>
      </c>
      <c r="K67" s="7">
        <f t="shared" si="39"/>
        <v>0</v>
      </c>
      <c r="L67" s="7">
        <f t="shared" si="40"/>
        <v>18.666666666666668</v>
      </c>
      <c r="M67" s="7">
        <f t="shared" si="41"/>
        <v>18.666666666666668</v>
      </c>
      <c r="N67" s="7">
        <f t="shared" si="42"/>
        <v>2.6666666666666665</v>
      </c>
      <c r="O67" s="7">
        <f t="shared" si="43"/>
        <v>28</v>
      </c>
    </row>
    <row r="68" spans="1:15" ht="19.5" hidden="1" thickBot="1">
      <c r="A68" s="14"/>
      <c r="B68" s="15"/>
      <c r="C68" s="10"/>
      <c r="D68" s="16">
        <f t="shared" ref="D68:D72" si="44">IF(C68&lt;=30,C68,C68/1.5)</f>
        <v>0</v>
      </c>
      <c r="E68" s="10"/>
      <c r="F68" s="10"/>
      <c r="G68" s="10"/>
      <c r="H68" s="10">
        <f t="shared" si="32"/>
        <v>0</v>
      </c>
      <c r="I68" s="7">
        <f t="shared" si="33"/>
        <v>0</v>
      </c>
    </row>
    <row r="69" spans="1:15" ht="19.5" hidden="1" thickBot="1">
      <c r="A69" s="14"/>
      <c r="B69" s="15"/>
      <c r="C69" s="10"/>
      <c r="D69" s="16">
        <f t="shared" si="44"/>
        <v>0</v>
      </c>
      <c r="E69" s="10"/>
      <c r="F69" s="10"/>
      <c r="G69" s="10"/>
      <c r="H69" s="10">
        <f t="shared" si="32"/>
        <v>0</v>
      </c>
      <c r="I69" s="7">
        <f t="shared" si="33"/>
        <v>0</v>
      </c>
    </row>
    <row r="70" spans="1:15" ht="19.5" hidden="1" thickBot="1">
      <c r="A70" s="14"/>
      <c r="B70" s="15"/>
      <c r="C70" s="10"/>
      <c r="D70" s="16">
        <f t="shared" si="44"/>
        <v>0</v>
      </c>
      <c r="E70" s="10"/>
      <c r="F70" s="10"/>
      <c r="G70" s="10"/>
      <c r="H70" s="10">
        <f t="shared" si="32"/>
        <v>0</v>
      </c>
      <c r="I70" s="7">
        <f t="shared" si="33"/>
        <v>0</v>
      </c>
    </row>
    <row r="71" spans="1:15" ht="19.5" hidden="1" thickBot="1">
      <c r="A71" s="14"/>
      <c r="B71" s="15"/>
      <c r="C71" s="10"/>
      <c r="D71" s="16">
        <f t="shared" si="44"/>
        <v>0</v>
      </c>
      <c r="E71" s="10"/>
      <c r="F71" s="10"/>
      <c r="G71" s="10"/>
      <c r="H71" s="10">
        <f t="shared" ref="H71:H72" si="45">C71-D71</f>
        <v>0</v>
      </c>
      <c r="I71" s="7">
        <f t="shared" si="33"/>
        <v>0</v>
      </c>
    </row>
    <row r="72" spans="1:15" ht="19.5" hidden="1" thickBot="1">
      <c r="A72" s="14"/>
      <c r="B72" s="15"/>
      <c r="C72" s="10"/>
      <c r="D72" s="16">
        <f t="shared" si="44"/>
        <v>0</v>
      </c>
      <c r="E72" s="10"/>
      <c r="F72" s="10"/>
      <c r="G72" s="10"/>
      <c r="H72" s="10">
        <f t="shared" si="45"/>
        <v>0</v>
      </c>
      <c r="I72" s="7">
        <f t="shared" si="33"/>
        <v>0</v>
      </c>
    </row>
    <row r="73" spans="1:15" ht="19.5" thickBot="1">
      <c r="A73" s="39"/>
      <c r="B73" s="13" t="s">
        <v>23</v>
      </c>
      <c r="C73" s="13">
        <f t="shared" ref="C73:H73" si="46">SUM(C61:C72)</f>
        <v>780</v>
      </c>
      <c r="D73" s="13">
        <f t="shared" si="46"/>
        <v>450</v>
      </c>
      <c r="E73" s="13">
        <f t="shared" si="46"/>
        <v>200</v>
      </c>
      <c r="F73" s="13">
        <f t="shared" si="46"/>
        <v>226</v>
      </c>
      <c r="G73" s="13">
        <f t="shared" si="46"/>
        <v>24</v>
      </c>
      <c r="H73" s="13">
        <f t="shared" si="46"/>
        <v>330</v>
      </c>
    </row>
    <row r="74" spans="1:15">
      <c r="A74" s="107" t="s">
        <v>98</v>
      </c>
      <c r="B74"/>
      <c r="C74" s="7">
        <f>SUM(C7,C16,C73)</f>
        <v>3750</v>
      </c>
      <c r="D74" s="7">
        <f t="shared" ref="D74:H74" si="47">SUM(D7,D16,D73)</f>
        <v>2655</v>
      </c>
      <c r="E74" s="7">
        <f t="shared" si="47"/>
        <v>1094</v>
      </c>
      <c r="F74" s="7">
        <f t="shared" si="47"/>
        <v>1432</v>
      </c>
      <c r="G74" s="7">
        <f t="shared" si="47"/>
        <v>129</v>
      </c>
      <c r="H74" s="7">
        <f t="shared" si="47"/>
        <v>1095</v>
      </c>
    </row>
    <row r="75" spans="1:15">
      <c r="A75" s="108"/>
      <c r="B75"/>
    </row>
    <row r="76" spans="1:15">
      <c r="A76" t="s">
        <v>99</v>
      </c>
      <c r="B76">
        <f>COUNTA(D8:D15,D18:D25,D32:D46,D61:D67)</f>
        <v>38</v>
      </c>
    </row>
    <row r="77" spans="1:15">
      <c r="A77" t="s">
        <v>100</v>
      </c>
      <c r="B77"/>
      <c r="C77">
        <f>D16+D73</f>
        <v>2205</v>
      </c>
    </row>
  </sheetData>
  <mergeCells count="19">
    <mergeCell ref="A74:A75"/>
    <mergeCell ref="D5:D6"/>
    <mergeCell ref="F5:F6"/>
    <mergeCell ref="G5:G6"/>
    <mergeCell ref="G59:G60"/>
    <mergeCell ref="A1:H1"/>
    <mergeCell ref="A2:H2"/>
    <mergeCell ref="A55:H55"/>
    <mergeCell ref="C56:H57"/>
    <mergeCell ref="C58:C60"/>
    <mergeCell ref="D58:G58"/>
    <mergeCell ref="H58:H60"/>
    <mergeCell ref="D59:D60"/>
    <mergeCell ref="E59:E60"/>
    <mergeCell ref="A3:A6"/>
    <mergeCell ref="B3:B6"/>
    <mergeCell ref="C3:H3"/>
    <mergeCell ref="D4:G4"/>
    <mergeCell ref="H4:H6"/>
  </mergeCells>
  <pageMargins left="0.2" right="0.2" top="0.2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114"/>
  <sheetViews>
    <sheetView tabSelected="1" topLeftCell="G7" zoomScalePageLayoutView="85" workbookViewId="0">
      <selection activeCell="I121" sqref="I121"/>
    </sheetView>
  </sheetViews>
  <sheetFormatPr defaultRowHeight="15"/>
  <cols>
    <col min="1" max="1" width="5.85546875" hidden="1" customWidth="1"/>
    <col min="2" max="6" width="6.42578125" hidden="1" customWidth="1"/>
    <col min="8" max="8" width="15.28515625" customWidth="1"/>
    <col min="9" max="9" width="28.28515625" customWidth="1"/>
    <col min="10" max="10" width="15.7109375" customWidth="1"/>
    <col min="11" max="11" width="15.140625" style="72" hidden="1" customWidth="1"/>
    <col min="12" max="12" width="21.7109375" customWidth="1"/>
    <col min="15" max="15" width="16.85546875" customWidth="1"/>
    <col min="264" max="264" width="16.5703125" customWidth="1"/>
    <col min="265" max="265" width="30.28515625" customWidth="1"/>
    <col min="266" max="266" width="12.5703125" bestFit="1" customWidth="1"/>
    <col min="520" max="520" width="16.5703125" customWidth="1"/>
    <col min="521" max="521" width="30.28515625" customWidth="1"/>
    <col min="522" max="522" width="12.5703125" bestFit="1" customWidth="1"/>
    <col min="776" max="776" width="16.5703125" customWidth="1"/>
    <col min="777" max="777" width="30.28515625" customWidth="1"/>
    <col min="778" max="778" width="12.5703125" bestFit="1" customWidth="1"/>
    <col min="1032" max="1032" width="16.5703125" customWidth="1"/>
    <col min="1033" max="1033" width="30.28515625" customWidth="1"/>
    <col min="1034" max="1034" width="12.5703125" bestFit="1" customWidth="1"/>
    <col min="1288" max="1288" width="16.5703125" customWidth="1"/>
    <col min="1289" max="1289" width="30.28515625" customWidth="1"/>
    <col min="1290" max="1290" width="12.5703125" bestFit="1" customWidth="1"/>
    <col min="1544" max="1544" width="16.5703125" customWidth="1"/>
    <col min="1545" max="1545" width="30.28515625" customWidth="1"/>
    <col min="1546" max="1546" width="12.5703125" bestFit="1" customWidth="1"/>
    <col min="1800" max="1800" width="16.5703125" customWidth="1"/>
    <col min="1801" max="1801" width="30.28515625" customWidth="1"/>
    <col min="1802" max="1802" width="12.5703125" bestFit="1" customWidth="1"/>
    <col min="2056" max="2056" width="16.5703125" customWidth="1"/>
    <col min="2057" max="2057" width="30.28515625" customWidth="1"/>
    <col min="2058" max="2058" width="12.5703125" bestFit="1" customWidth="1"/>
    <col min="2312" max="2312" width="16.5703125" customWidth="1"/>
    <col min="2313" max="2313" width="30.28515625" customWidth="1"/>
    <col min="2314" max="2314" width="12.5703125" bestFit="1" customWidth="1"/>
    <col min="2568" max="2568" width="16.5703125" customWidth="1"/>
    <col min="2569" max="2569" width="30.28515625" customWidth="1"/>
    <col min="2570" max="2570" width="12.5703125" bestFit="1" customWidth="1"/>
    <col min="2824" max="2824" width="16.5703125" customWidth="1"/>
    <col min="2825" max="2825" width="30.28515625" customWidth="1"/>
    <col min="2826" max="2826" width="12.5703125" bestFit="1" customWidth="1"/>
    <col min="3080" max="3080" width="16.5703125" customWidth="1"/>
    <col min="3081" max="3081" width="30.28515625" customWidth="1"/>
    <col min="3082" max="3082" width="12.5703125" bestFit="1" customWidth="1"/>
    <col min="3336" max="3336" width="16.5703125" customWidth="1"/>
    <col min="3337" max="3337" width="30.28515625" customWidth="1"/>
    <col min="3338" max="3338" width="12.5703125" bestFit="1" customWidth="1"/>
    <col min="3592" max="3592" width="16.5703125" customWidth="1"/>
    <col min="3593" max="3593" width="30.28515625" customWidth="1"/>
    <col min="3594" max="3594" width="12.5703125" bestFit="1" customWidth="1"/>
    <col min="3848" max="3848" width="16.5703125" customWidth="1"/>
    <col min="3849" max="3849" width="30.28515625" customWidth="1"/>
    <col min="3850" max="3850" width="12.5703125" bestFit="1" customWidth="1"/>
    <col min="4104" max="4104" width="16.5703125" customWidth="1"/>
    <col min="4105" max="4105" width="30.28515625" customWidth="1"/>
    <col min="4106" max="4106" width="12.5703125" bestFit="1" customWidth="1"/>
    <col min="4360" max="4360" width="16.5703125" customWidth="1"/>
    <col min="4361" max="4361" width="30.28515625" customWidth="1"/>
    <col min="4362" max="4362" width="12.5703125" bestFit="1" customWidth="1"/>
    <col min="4616" max="4616" width="16.5703125" customWidth="1"/>
    <col min="4617" max="4617" width="30.28515625" customWidth="1"/>
    <col min="4618" max="4618" width="12.5703125" bestFit="1" customWidth="1"/>
    <col min="4872" max="4872" width="16.5703125" customWidth="1"/>
    <col min="4873" max="4873" width="30.28515625" customWidth="1"/>
    <col min="4874" max="4874" width="12.5703125" bestFit="1" customWidth="1"/>
    <col min="5128" max="5128" width="16.5703125" customWidth="1"/>
    <col min="5129" max="5129" width="30.28515625" customWidth="1"/>
    <col min="5130" max="5130" width="12.5703125" bestFit="1" customWidth="1"/>
    <col min="5384" max="5384" width="16.5703125" customWidth="1"/>
    <col min="5385" max="5385" width="30.28515625" customWidth="1"/>
    <col min="5386" max="5386" width="12.5703125" bestFit="1" customWidth="1"/>
    <col min="5640" max="5640" width="16.5703125" customWidth="1"/>
    <col min="5641" max="5641" width="30.28515625" customWidth="1"/>
    <col min="5642" max="5642" width="12.5703125" bestFit="1" customWidth="1"/>
    <col min="5896" max="5896" width="16.5703125" customWidth="1"/>
    <col min="5897" max="5897" width="30.28515625" customWidth="1"/>
    <col min="5898" max="5898" width="12.5703125" bestFit="1" customWidth="1"/>
    <col min="6152" max="6152" width="16.5703125" customWidth="1"/>
    <col min="6153" max="6153" width="30.28515625" customWidth="1"/>
    <col min="6154" max="6154" width="12.5703125" bestFit="1" customWidth="1"/>
    <col min="6408" max="6408" width="16.5703125" customWidth="1"/>
    <col min="6409" max="6409" width="30.28515625" customWidth="1"/>
    <col min="6410" max="6410" width="12.5703125" bestFit="1" customWidth="1"/>
    <col min="6664" max="6664" width="16.5703125" customWidth="1"/>
    <col min="6665" max="6665" width="30.28515625" customWidth="1"/>
    <col min="6666" max="6666" width="12.5703125" bestFit="1" customWidth="1"/>
    <col min="6920" max="6920" width="16.5703125" customWidth="1"/>
    <col min="6921" max="6921" width="30.28515625" customWidth="1"/>
    <col min="6922" max="6922" width="12.5703125" bestFit="1" customWidth="1"/>
    <col min="7176" max="7176" width="16.5703125" customWidth="1"/>
    <col min="7177" max="7177" width="30.28515625" customWidth="1"/>
    <col min="7178" max="7178" width="12.5703125" bestFit="1" customWidth="1"/>
    <col min="7432" max="7432" width="16.5703125" customWidth="1"/>
    <col min="7433" max="7433" width="30.28515625" customWidth="1"/>
    <col min="7434" max="7434" width="12.5703125" bestFit="1" customWidth="1"/>
    <col min="7688" max="7688" width="16.5703125" customWidth="1"/>
    <col min="7689" max="7689" width="30.28515625" customWidth="1"/>
    <col min="7690" max="7690" width="12.5703125" bestFit="1" customWidth="1"/>
    <col min="7944" max="7944" width="16.5703125" customWidth="1"/>
    <col min="7945" max="7945" width="30.28515625" customWidth="1"/>
    <col min="7946" max="7946" width="12.5703125" bestFit="1" customWidth="1"/>
    <col min="8200" max="8200" width="16.5703125" customWidth="1"/>
    <col min="8201" max="8201" width="30.28515625" customWidth="1"/>
    <col min="8202" max="8202" width="12.5703125" bestFit="1" customWidth="1"/>
    <col min="8456" max="8456" width="16.5703125" customWidth="1"/>
    <col min="8457" max="8457" width="30.28515625" customWidth="1"/>
    <col min="8458" max="8458" width="12.5703125" bestFit="1" customWidth="1"/>
    <col min="8712" max="8712" width="16.5703125" customWidth="1"/>
    <col min="8713" max="8713" width="30.28515625" customWidth="1"/>
    <col min="8714" max="8714" width="12.5703125" bestFit="1" customWidth="1"/>
    <col min="8968" max="8968" width="16.5703125" customWidth="1"/>
    <col min="8969" max="8969" width="30.28515625" customWidth="1"/>
    <col min="8970" max="8970" width="12.5703125" bestFit="1" customWidth="1"/>
    <col min="9224" max="9224" width="16.5703125" customWidth="1"/>
    <col min="9225" max="9225" width="30.28515625" customWidth="1"/>
    <col min="9226" max="9226" width="12.5703125" bestFit="1" customWidth="1"/>
    <col min="9480" max="9480" width="16.5703125" customWidth="1"/>
    <col min="9481" max="9481" width="30.28515625" customWidth="1"/>
    <col min="9482" max="9482" width="12.5703125" bestFit="1" customWidth="1"/>
    <col min="9736" max="9736" width="16.5703125" customWidth="1"/>
    <col min="9737" max="9737" width="30.28515625" customWidth="1"/>
    <col min="9738" max="9738" width="12.5703125" bestFit="1" customWidth="1"/>
    <col min="9992" max="9992" width="16.5703125" customWidth="1"/>
    <col min="9993" max="9993" width="30.28515625" customWidth="1"/>
    <col min="9994" max="9994" width="12.5703125" bestFit="1" customWidth="1"/>
    <col min="10248" max="10248" width="16.5703125" customWidth="1"/>
    <col min="10249" max="10249" width="30.28515625" customWidth="1"/>
    <col min="10250" max="10250" width="12.5703125" bestFit="1" customWidth="1"/>
    <col min="10504" max="10504" width="16.5703125" customWidth="1"/>
    <col min="10505" max="10505" width="30.28515625" customWidth="1"/>
    <col min="10506" max="10506" width="12.5703125" bestFit="1" customWidth="1"/>
    <col min="10760" max="10760" width="16.5703125" customWidth="1"/>
    <col min="10761" max="10761" width="30.28515625" customWidth="1"/>
    <col min="10762" max="10762" width="12.5703125" bestFit="1" customWidth="1"/>
    <col min="11016" max="11016" width="16.5703125" customWidth="1"/>
    <col min="11017" max="11017" width="30.28515625" customWidth="1"/>
    <col min="11018" max="11018" width="12.5703125" bestFit="1" customWidth="1"/>
    <col min="11272" max="11272" width="16.5703125" customWidth="1"/>
    <col min="11273" max="11273" width="30.28515625" customWidth="1"/>
    <col min="11274" max="11274" width="12.5703125" bestFit="1" customWidth="1"/>
    <col min="11528" max="11528" width="16.5703125" customWidth="1"/>
    <col min="11529" max="11529" width="30.28515625" customWidth="1"/>
    <col min="11530" max="11530" width="12.5703125" bestFit="1" customWidth="1"/>
    <col min="11784" max="11784" width="16.5703125" customWidth="1"/>
    <col min="11785" max="11785" width="30.28515625" customWidth="1"/>
    <col min="11786" max="11786" width="12.5703125" bestFit="1" customWidth="1"/>
    <col min="12040" max="12040" width="16.5703125" customWidth="1"/>
    <col min="12041" max="12041" width="30.28515625" customWidth="1"/>
    <col min="12042" max="12042" width="12.5703125" bestFit="1" customWidth="1"/>
    <col min="12296" max="12296" width="16.5703125" customWidth="1"/>
    <col min="12297" max="12297" width="30.28515625" customWidth="1"/>
    <col min="12298" max="12298" width="12.5703125" bestFit="1" customWidth="1"/>
    <col min="12552" max="12552" width="16.5703125" customWidth="1"/>
    <col min="12553" max="12553" width="30.28515625" customWidth="1"/>
    <col min="12554" max="12554" width="12.5703125" bestFit="1" customWidth="1"/>
    <col min="12808" max="12808" width="16.5703125" customWidth="1"/>
    <col min="12809" max="12809" width="30.28515625" customWidth="1"/>
    <col min="12810" max="12810" width="12.5703125" bestFit="1" customWidth="1"/>
    <col min="13064" max="13064" width="16.5703125" customWidth="1"/>
    <col min="13065" max="13065" width="30.28515625" customWidth="1"/>
    <col min="13066" max="13066" width="12.5703125" bestFit="1" customWidth="1"/>
    <col min="13320" max="13320" width="16.5703125" customWidth="1"/>
    <col min="13321" max="13321" width="30.28515625" customWidth="1"/>
    <col min="13322" max="13322" width="12.5703125" bestFit="1" customWidth="1"/>
    <col min="13576" max="13576" width="16.5703125" customWidth="1"/>
    <col min="13577" max="13577" width="30.28515625" customWidth="1"/>
    <col min="13578" max="13578" width="12.5703125" bestFit="1" customWidth="1"/>
    <col min="13832" max="13832" width="16.5703125" customWidth="1"/>
    <col min="13833" max="13833" width="30.28515625" customWidth="1"/>
    <col min="13834" max="13834" width="12.5703125" bestFit="1" customWidth="1"/>
    <col min="14088" max="14088" width="16.5703125" customWidth="1"/>
    <col min="14089" max="14089" width="30.28515625" customWidth="1"/>
    <col min="14090" max="14090" width="12.5703125" bestFit="1" customWidth="1"/>
    <col min="14344" max="14344" width="16.5703125" customWidth="1"/>
    <col min="14345" max="14345" width="30.28515625" customWidth="1"/>
    <col min="14346" max="14346" width="12.5703125" bestFit="1" customWidth="1"/>
    <col min="14600" max="14600" width="16.5703125" customWidth="1"/>
    <col min="14601" max="14601" width="30.28515625" customWidth="1"/>
    <col min="14602" max="14602" width="12.5703125" bestFit="1" customWidth="1"/>
    <col min="14856" max="14856" width="16.5703125" customWidth="1"/>
    <col min="14857" max="14857" width="30.28515625" customWidth="1"/>
    <col min="14858" max="14858" width="12.5703125" bestFit="1" customWidth="1"/>
    <col min="15112" max="15112" width="16.5703125" customWidth="1"/>
    <col min="15113" max="15113" width="30.28515625" customWidth="1"/>
    <col min="15114" max="15114" width="12.5703125" bestFit="1" customWidth="1"/>
    <col min="15368" max="15368" width="16.5703125" customWidth="1"/>
    <col min="15369" max="15369" width="30.28515625" customWidth="1"/>
    <col min="15370" max="15370" width="12.5703125" bestFit="1" customWidth="1"/>
    <col min="15624" max="15624" width="16.5703125" customWidth="1"/>
    <col min="15625" max="15625" width="30.28515625" customWidth="1"/>
    <col min="15626" max="15626" width="12.5703125" bestFit="1" customWidth="1"/>
    <col min="15880" max="15880" width="16.5703125" customWidth="1"/>
    <col min="15881" max="15881" width="30.28515625" customWidth="1"/>
    <col min="15882" max="15882" width="12.5703125" bestFit="1" customWidth="1"/>
    <col min="16136" max="16136" width="16.5703125" customWidth="1"/>
    <col min="16137" max="16137" width="30.28515625" customWidth="1"/>
    <col min="16138" max="16138" width="12.5703125" bestFit="1" customWidth="1"/>
  </cols>
  <sheetData>
    <row r="2" spans="2:14" ht="24.75" customHeight="1" thickBot="1">
      <c r="G2" s="117" t="s">
        <v>172</v>
      </c>
      <c r="H2" s="117"/>
      <c r="I2" s="117"/>
      <c r="J2" s="117"/>
    </row>
    <row r="3" spans="2:14" ht="87" customHeight="1">
      <c r="G3" s="109" t="s">
        <v>67</v>
      </c>
      <c r="H3" s="109" t="s">
        <v>115</v>
      </c>
      <c r="I3" s="109" t="s">
        <v>106</v>
      </c>
      <c r="J3" s="109" t="s">
        <v>116</v>
      </c>
      <c r="K3" s="109" t="s">
        <v>116</v>
      </c>
      <c r="L3" s="109" t="s">
        <v>114</v>
      </c>
      <c r="M3" s="109" t="s">
        <v>68</v>
      </c>
    </row>
    <row r="4" spans="2:14" ht="9" customHeight="1" thickBot="1">
      <c r="G4" s="110"/>
      <c r="H4" s="110" t="s">
        <v>28</v>
      </c>
      <c r="I4" s="110"/>
      <c r="J4" s="110"/>
      <c r="K4" s="110"/>
      <c r="L4" s="110"/>
      <c r="M4" s="110"/>
    </row>
    <row r="5" spans="2:14" ht="19.5" thickBot="1">
      <c r="G5" s="111" t="s">
        <v>110</v>
      </c>
      <c r="H5" s="112"/>
      <c r="I5" s="113"/>
      <c r="J5" s="6">
        <f>K5</f>
        <v>15</v>
      </c>
      <c r="K5" s="6">
        <f>SUM(K7:K22)</f>
        <v>15</v>
      </c>
      <c r="L5" s="6"/>
      <c r="M5" s="40">
        <v>15</v>
      </c>
      <c r="N5" t="s">
        <v>111</v>
      </c>
    </row>
    <row r="6" spans="2:14" ht="24" customHeight="1" thickBot="1">
      <c r="B6" s="52" t="s">
        <v>77</v>
      </c>
      <c r="C6" s="52" t="s">
        <v>78</v>
      </c>
      <c r="D6" s="52" t="s">
        <v>79</v>
      </c>
      <c r="E6" s="52" t="s">
        <v>80</v>
      </c>
      <c r="F6" s="52" t="s">
        <v>81</v>
      </c>
      <c r="G6" s="111" t="s">
        <v>107</v>
      </c>
      <c r="H6" s="112"/>
      <c r="I6" s="113"/>
      <c r="J6" s="65"/>
      <c r="K6" s="6"/>
      <c r="L6" s="1"/>
      <c r="M6" s="1"/>
    </row>
    <row r="7" spans="2:14" ht="19.5" thickBot="1">
      <c r="B7" t="s">
        <v>82</v>
      </c>
      <c r="C7" t="s">
        <v>83</v>
      </c>
      <c r="D7" t="s">
        <v>84</v>
      </c>
      <c r="E7" t="s">
        <v>85</v>
      </c>
      <c r="F7" t="s">
        <v>86</v>
      </c>
      <c r="G7" s="5">
        <v>1</v>
      </c>
      <c r="H7" s="70" t="s">
        <v>166</v>
      </c>
      <c r="I7" s="73" t="s">
        <v>135</v>
      </c>
      <c r="J7" s="68" t="s">
        <v>122</v>
      </c>
      <c r="K7" s="68">
        <v>1</v>
      </c>
      <c r="L7" s="41"/>
      <c r="M7" s="41"/>
    </row>
    <row r="8" spans="2:14" ht="19.5" thickBot="1">
      <c r="B8" t="s">
        <v>82</v>
      </c>
      <c r="C8" t="s">
        <v>83</v>
      </c>
      <c r="D8" t="s">
        <v>87</v>
      </c>
      <c r="E8" t="s">
        <v>85</v>
      </c>
      <c r="F8" t="s">
        <v>88</v>
      </c>
      <c r="G8" s="5">
        <v>2</v>
      </c>
      <c r="H8" s="70" t="s">
        <v>167</v>
      </c>
      <c r="I8" s="73" t="s">
        <v>13</v>
      </c>
      <c r="J8" s="74" t="s">
        <v>123</v>
      </c>
      <c r="K8" s="75">
        <f t="shared" ref="K8:K13" si="0">IF(J8=0,"",VALUE(LEFT(J8,1)))</f>
        <v>4</v>
      </c>
      <c r="L8" s="41"/>
      <c r="M8" s="1"/>
    </row>
    <row r="9" spans="2:14" ht="19.5" thickBot="1">
      <c r="B9" t="s">
        <v>82</v>
      </c>
      <c r="C9" t="s">
        <v>83</v>
      </c>
      <c r="D9" t="s">
        <v>89</v>
      </c>
      <c r="E9" t="s">
        <v>85</v>
      </c>
      <c r="F9" t="s">
        <v>90</v>
      </c>
      <c r="G9" s="5">
        <v>3</v>
      </c>
      <c r="H9" s="67" t="s">
        <v>138</v>
      </c>
      <c r="I9" s="118" t="s">
        <v>124</v>
      </c>
      <c r="J9" s="68" t="s">
        <v>118</v>
      </c>
      <c r="K9" s="75">
        <f t="shared" si="0"/>
        <v>2</v>
      </c>
      <c r="L9" s="61"/>
      <c r="M9" s="1"/>
    </row>
    <row r="10" spans="2:14" ht="19.5" thickBot="1">
      <c r="B10" t="s">
        <v>82</v>
      </c>
      <c r="C10" t="s">
        <v>83</v>
      </c>
      <c r="D10" t="s">
        <v>91</v>
      </c>
      <c r="E10" t="s">
        <v>85</v>
      </c>
      <c r="F10" t="s">
        <v>92</v>
      </c>
      <c r="G10" s="5">
        <v>4</v>
      </c>
      <c r="H10" s="76" t="s">
        <v>141</v>
      </c>
      <c r="I10" s="80" t="s">
        <v>113</v>
      </c>
      <c r="J10" s="68" t="s">
        <v>118</v>
      </c>
      <c r="K10" s="75">
        <f t="shared" si="0"/>
        <v>2</v>
      </c>
      <c r="L10" s="1"/>
      <c r="M10" s="1"/>
    </row>
    <row r="11" spans="2:14" ht="19.5" thickBot="1">
      <c r="B11" t="s">
        <v>82</v>
      </c>
      <c r="C11" t="s">
        <v>83</v>
      </c>
      <c r="D11" t="s">
        <v>91</v>
      </c>
      <c r="E11" s="53" t="s">
        <v>85</v>
      </c>
      <c r="F11" t="s">
        <v>93</v>
      </c>
      <c r="G11" s="5">
        <v>5</v>
      </c>
      <c r="H11" s="67" t="s">
        <v>142</v>
      </c>
      <c r="I11" s="69" t="s">
        <v>136</v>
      </c>
      <c r="J11" s="68" t="s">
        <v>118</v>
      </c>
      <c r="K11" s="75">
        <f t="shared" si="0"/>
        <v>2</v>
      </c>
      <c r="L11" s="62"/>
      <c r="M11" s="1"/>
    </row>
    <row r="12" spans="2:14" ht="19.5" thickBot="1">
      <c r="B12" t="s">
        <v>82</v>
      </c>
      <c r="C12" t="s">
        <v>83</v>
      </c>
      <c r="D12" t="s">
        <v>83</v>
      </c>
      <c r="E12" t="s">
        <v>85</v>
      </c>
      <c r="F12" t="s">
        <v>94</v>
      </c>
      <c r="G12" s="5">
        <v>6</v>
      </c>
      <c r="H12" s="67" t="s">
        <v>143</v>
      </c>
      <c r="I12" s="119" t="s">
        <v>128</v>
      </c>
      <c r="J12" s="68" t="s">
        <v>118</v>
      </c>
      <c r="K12" s="75">
        <f t="shared" si="0"/>
        <v>2</v>
      </c>
      <c r="L12" s="61"/>
      <c r="M12" s="1"/>
    </row>
    <row r="13" spans="2:14" ht="19.5" thickBot="1">
      <c r="B13" t="s">
        <v>82</v>
      </c>
      <c r="C13" t="s">
        <v>83</v>
      </c>
      <c r="D13" t="s">
        <v>83</v>
      </c>
      <c r="E13" t="s">
        <v>85</v>
      </c>
      <c r="F13" t="s">
        <v>95</v>
      </c>
      <c r="G13" s="5">
        <v>7</v>
      </c>
      <c r="H13" s="67" t="s">
        <v>154</v>
      </c>
      <c r="I13" s="81" t="s">
        <v>170</v>
      </c>
      <c r="J13" s="68" t="s">
        <v>118</v>
      </c>
      <c r="K13" s="75">
        <f t="shared" si="0"/>
        <v>2</v>
      </c>
      <c r="L13" s="1"/>
      <c r="M13" s="1"/>
    </row>
    <row r="14" spans="2:14" ht="19.5" hidden="1" thickBot="1">
      <c r="B14" t="s">
        <v>82</v>
      </c>
      <c r="C14" t="s">
        <v>83</v>
      </c>
      <c r="D14" t="s">
        <v>83</v>
      </c>
      <c r="E14" t="s">
        <v>85</v>
      </c>
      <c r="F14" t="s">
        <v>96</v>
      </c>
      <c r="G14" s="5">
        <v>8</v>
      </c>
      <c r="H14" s="67"/>
      <c r="I14" s="59"/>
      <c r="J14" s="66"/>
      <c r="K14" s="60"/>
      <c r="L14" s="1"/>
      <c r="M14" s="1"/>
    </row>
    <row r="15" spans="2:14" ht="19.5" hidden="1" thickBot="1">
      <c r="B15" t="s">
        <v>82</v>
      </c>
      <c r="C15" t="s">
        <v>83</v>
      </c>
      <c r="D15" t="s">
        <v>83</v>
      </c>
      <c r="E15" t="s">
        <v>85</v>
      </c>
      <c r="F15" t="s">
        <v>97</v>
      </c>
      <c r="G15" s="5">
        <v>9</v>
      </c>
      <c r="H15" s="67"/>
      <c r="I15" s="64"/>
      <c r="J15" s="66"/>
      <c r="K15" s="63"/>
      <c r="L15" s="1"/>
      <c r="M15" s="1"/>
    </row>
    <row r="16" spans="2:14" ht="19.5" hidden="1" thickBot="1">
      <c r="G16" s="5">
        <v>10</v>
      </c>
      <c r="H16" s="1"/>
      <c r="I16" s="59"/>
      <c r="J16" s="59"/>
      <c r="K16" s="60"/>
      <c r="L16" s="1"/>
      <c r="M16" s="1"/>
    </row>
    <row r="17" spans="4:14" ht="19.5" hidden="1" thickBot="1">
      <c r="G17" s="5">
        <v>11</v>
      </c>
      <c r="H17" s="1"/>
      <c r="I17" s="3"/>
      <c r="J17" s="3"/>
      <c r="K17" s="4"/>
      <c r="L17" s="1"/>
      <c r="M17" s="1"/>
    </row>
    <row r="18" spans="4:14" ht="19.5" hidden="1" thickBot="1">
      <c r="G18" s="111" t="s">
        <v>108</v>
      </c>
      <c r="H18" s="112"/>
      <c r="I18" s="113"/>
      <c r="J18" s="65"/>
      <c r="K18" s="6"/>
      <c r="L18" s="1"/>
      <c r="M18" s="1"/>
    </row>
    <row r="19" spans="4:14" ht="19.5" hidden="1" thickBot="1">
      <c r="G19" s="5">
        <v>1</v>
      </c>
      <c r="H19" s="4" t="str">
        <f t="shared" ref="H19" si="1">CONCATENATE(B19,C19,D19,E19,F19)</f>
        <v/>
      </c>
      <c r="I19" s="3"/>
      <c r="J19" s="3"/>
      <c r="K19" s="4"/>
      <c r="L19" s="1"/>
      <c r="M19" s="1"/>
    </row>
    <row r="20" spans="4:14" ht="19.5" hidden="1" thickBot="1">
      <c r="G20" s="5">
        <v>2</v>
      </c>
      <c r="H20" s="4"/>
      <c r="I20" s="3"/>
      <c r="J20" s="3"/>
      <c r="K20" s="4"/>
      <c r="L20" s="1"/>
      <c r="M20" s="1"/>
    </row>
    <row r="21" spans="4:14" ht="19.5" hidden="1" thickBot="1">
      <c r="G21" s="5">
        <v>3</v>
      </c>
      <c r="H21" s="1"/>
      <c r="I21" s="3"/>
      <c r="J21" s="3"/>
      <c r="K21" s="4"/>
      <c r="L21" s="1"/>
      <c r="M21" s="1"/>
    </row>
    <row r="22" spans="4:14" ht="19.5" hidden="1" thickBot="1">
      <c r="G22" s="5">
        <v>4</v>
      </c>
      <c r="H22" s="1"/>
      <c r="I22" s="3"/>
      <c r="J22" s="3"/>
      <c r="K22" s="4"/>
      <c r="L22" s="1"/>
      <c r="M22" s="1"/>
    </row>
    <row r="23" spans="4:14" ht="19.5" hidden="1" thickBot="1">
      <c r="G23" s="111" t="s">
        <v>69</v>
      </c>
      <c r="H23" s="112"/>
      <c r="I23" s="113"/>
      <c r="J23" s="6">
        <f>K23</f>
        <v>18</v>
      </c>
      <c r="K23" s="6">
        <f>SUM(K25:K41)</f>
        <v>18</v>
      </c>
      <c r="L23" s="6"/>
      <c r="M23" s="40">
        <v>18</v>
      </c>
      <c r="N23" t="s">
        <v>112</v>
      </c>
    </row>
    <row r="24" spans="4:14" ht="19.5" hidden="1" customHeight="1" thickBot="1">
      <c r="G24" s="111" t="s">
        <v>107</v>
      </c>
      <c r="H24" s="112"/>
      <c r="I24" s="113"/>
      <c r="J24" s="65"/>
      <c r="K24" s="6"/>
      <c r="L24" s="1"/>
      <c r="M24" s="1"/>
    </row>
    <row r="25" spans="4:14" ht="33.75" hidden="1" thickBot="1">
      <c r="D25" s="53"/>
      <c r="E25" s="53"/>
      <c r="G25" s="5">
        <v>1</v>
      </c>
      <c r="H25" s="70" t="s">
        <v>168</v>
      </c>
      <c r="I25" s="73" t="s">
        <v>137</v>
      </c>
      <c r="J25" s="68" t="s">
        <v>118</v>
      </c>
      <c r="K25" s="75">
        <f t="shared" ref="K25:K35" si="2">IF(J25=0,"",VALUE(LEFT(J25,1)))</f>
        <v>2</v>
      </c>
      <c r="L25" s="41"/>
      <c r="M25" s="41"/>
    </row>
    <row r="26" spans="4:14" ht="19.5" hidden="1" thickBot="1">
      <c r="E26" s="53"/>
      <c r="G26" s="5">
        <v>2</v>
      </c>
      <c r="H26" s="70" t="s">
        <v>169</v>
      </c>
      <c r="I26" s="73" t="s">
        <v>14</v>
      </c>
      <c r="J26" s="68" t="s">
        <v>119</v>
      </c>
      <c r="K26" s="75">
        <f t="shared" si="2"/>
        <v>1</v>
      </c>
      <c r="L26" s="1"/>
      <c r="M26" s="1"/>
    </row>
    <row r="27" spans="4:14" ht="19.5" hidden="1" thickBot="1">
      <c r="E27" s="53"/>
      <c r="G27" s="5">
        <v>3</v>
      </c>
      <c r="H27" s="67" t="s">
        <v>147</v>
      </c>
      <c r="I27" s="71" t="s">
        <v>125</v>
      </c>
      <c r="J27" s="82" t="s">
        <v>120</v>
      </c>
      <c r="K27" s="75">
        <f t="shared" ref="K27:K32" si="3">IF(J27=0,"",VALUE(LEFT(J27,1)))</f>
        <v>2</v>
      </c>
      <c r="L27" s="1" t="s">
        <v>133</v>
      </c>
      <c r="M27" s="1"/>
    </row>
    <row r="28" spans="4:14" ht="19.5" hidden="1" thickBot="1">
      <c r="E28" s="53"/>
      <c r="G28" s="5">
        <v>4</v>
      </c>
      <c r="H28" s="76" t="s">
        <v>139</v>
      </c>
      <c r="I28" s="71" t="s">
        <v>127</v>
      </c>
      <c r="J28" s="68" t="s">
        <v>118</v>
      </c>
      <c r="K28" s="75">
        <f t="shared" si="3"/>
        <v>2</v>
      </c>
      <c r="L28" s="1"/>
      <c r="M28" s="1"/>
    </row>
    <row r="29" spans="4:14" ht="19.5" hidden="1" thickBot="1">
      <c r="E29" s="53"/>
      <c r="G29" s="5">
        <v>5</v>
      </c>
      <c r="H29" s="67" t="s">
        <v>140</v>
      </c>
      <c r="I29" s="77" t="s">
        <v>126</v>
      </c>
      <c r="J29" s="68" t="s">
        <v>118</v>
      </c>
      <c r="K29" s="75">
        <f t="shared" si="3"/>
        <v>2</v>
      </c>
      <c r="L29" s="1"/>
      <c r="M29" s="1"/>
    </row>
    <row r="30" spans="4:14" ht="19.5" hidden="1" thickBot="1">
      <c r="E30" s="53"/>
      <c r="G30" s="5">
        <v>6</v>
      </c>
      <c r="H30" s="67" t="s">
        <v>148</v>
      </c>
      <c r="I30" s="77" t="s">
        <v>129</v>
      </c>
      <c r="J30" s="4" t="s">
        <v>120</v>
      </c>
      <c r="K30" s="75">
        <f t="shared" si="3"/>
        <v>2</v>
      </c>
      <c r="L30" s="77" t="s">
        <v>161</v>
      </c>
      <c r="M30" s="1"/>
    </row>
    <row r="31" spans="4:14" ht="33.75" hidden="1" thickBot="1">
      <c r="E31" s="53"/>
      <c r="G31" s="5">
        <v>7</v>
      </c>
      <c r="H31" s="67" t="s">
        <v>144</v>
      </c>
      <c r="I31" s="77" t="s">
        <v>130</v>
      </c>
      <c r="J31" s="83" t="s">
        <v>117</v>
      </c>
      <c r="K31" s="75">
        <f t="shared" si="3"/>
        <v>3</v>
      </c>
      <c r="L31" s="71" t="s">
        <v>134</v>
      </c>
      <c r="M31" s="1"/>
    </row>
    <row r="32" spans="4:14" ht="19.5" hidden="1" thickBot="1">
      <c r="E32" s="53"/>
      <c r="G32" s="5">
        <v>8</v>
      </c>
      <c r="H32" s="67" t="s">
        <v>152</v>
      </c>
      <c r="I32" s="19" t="s">
        <v>153</v>
      </c>
      <c r="J32" s="4" t="s">
        <v>120</v>
      </c>
      <c r="K32" s="75">
        <f t="shared" si="3"/>
        <v>2</v>
      </c>
      <c r="L32" s="1" t="s">
        <v>171</v>
      </c>
      <c r="M32" s="1"/>
    </row>
    <row r="33" spans="5:14" ht="19.5" hidden="1" thickBot="1">
      <c r="E33" s="53"/>
      <c r="G33" s="5">
        <v>9</v>
      </c>
      <c r="H33" s="67"/>
      <c r="I33" s="79"/>
      <c r="J33" s="4"/>
      <c r="K33" s="75" t="str">
        <f t="shared" si="2"/>
        <v/>
      </c>
      <c r="L33" s="1"/>
      <c r="M33" s="1"/>
    </row>
    <row r="34" spans="5:14" ht="19.5" hidden="1" thickBot="1">
      <c r="G34" s="5">
        <v>10</v>
      </c>
      <c r="H34" s="67"/>
      <c r="I34" s="19"/>
      <c r="J34" s="4"/>
      <c r="K34" s="75" t="str">
        <f t="shared" si="2"/>
        <v/>
      </c>
      <c r="L34" s="57"/>
      <c r="M34" s="1"/>
    </row>
    <row r="35" spans="5:14" ht="19.5" hidden="1" thickBot="1">
      <c r="G35" s="5">
        <v>11</v>
      </c>
      <c r="H35" s="67"/>
      <c r="I35" s="56"/>
      <c r="J35" s="58"/>
      <c r="K35" s="75" t="str">
        <f t="shared" si="2"/>
        <v/>
      </c>
      <c r="L35" s="1"/>
      <c r="M35" s="1"/>
    </row>
    <row r="36" spans="5:14" ht="19.5" hidden="1" thickBot="1">
      <c r="E36" s="53"/>
      <c r="G36" s="5">
        <v>12</v>
      </c>
      <c r="H36" s="67"/>
      <c r="I36" s="57"/>
      <c r="J36" s="58"/>
      <c r="K36" s="58"/>
      <c r="L36" s="1"/>
      <c r="M36" s="1"/>
    </row>
    <row r="37" spans="5:14" ht="19.5" hidden="1" thickBot="1">
      <c r="G37" s="111" t="s">
        <v>108</v>
      </c>
      <c r="H37" s="112"/>
      <c r="I37" s="113"/>
      <c r="J37" s="65"/>
      <c r="K37" s="6"/>
      <c r="L37" s="1"/>
      <c r="M37" s="1"/>
    </row>
    <row r="38" spans="5:14" ht="38.25" hidden="1" thickBot="1">
      <c r="G38" s="5">
        <v>1</v>
      </c>
      <c r="H38" s="67" t="s">
        <v>155</v>
      </c>
      <c r="I38" s="78" t="s">
        <v>146</v>
      </c>
      <c r="J38" s="68" t="s">
        <v>118</v>
      </c>
      <c r="K38" s="75">
        <f t="shared" ref="K38:K39" si="4">IF(J38=0,"",VALUE(LEFT(J38,1)))</f>
        <v>2</v>
      </c>
      <c r="L38" s="1"/>
      <c r="M38" s="1"/>
    </row>
    <row r="39" spans="5:14" ht="24" hidden="1" customHeight="1" thickBot="1">
      <c r="G39" s="5">
        <v>2</v>
      </c>
      <c r="H39" s="67"/>
      <c r="I39" s="78"/>
      <c r="J39" s="68"/>
      <c r="K39" s="75" t="str">
        <f t="shared" si="4"/>
        <v/>
      </c>
      <c r="L39" s="1"/>
      <c r="M39" s="1"/>
    </row>
    <row r="40" spans="5:14" ht="19.5" hidden="1" thickBot="1">
      <c r="G40" s="5">
        <v>3</v>
      </c>
      <c r="H40" s="1"/>
      <c r="I40" s="3"/>
      <c r="J40" s="3"/>
      <c r="K40" s="4"/>
      <c r="L40" s="1"/>
      <c r="M40" s="1"/>
    </row>
    <row r="41" spans="5:14" ht="19.5" hidden="1" thickBot="1">
      <c r="G41" s="5">
        <v>4</v>
      </c>
      <c r="H41" s="1"/>
      <c r="I41" s="3"/>
      <c r="J41" s="3"/>
      <c r="K41" s="4"/>
      <c r="L41" s="1"/>
      <c r="M41" s="1"/>
    </row>
    <row r="42" spans="5:14" ht="19.5" hidden="1" thickBot="1">
      <c r="E42" s="53"/>
      <c r="G42" s="111" t="s">
        <v>160</v>
      </c>
      <c r="H42" s="112"/>
      <c r="I42" s="113"/>
      <c r="J42" s="6">
        <f>K42</f>
        <v>9</v>
      </c>
      <c r="K42" s="6">
        <f>SUM(K44:K59)</f>
        <v>9</v>
      </c>
      <c r="L42" s="6"/>
      <c r="M42" s="40">
        <v>9</v>
      </c>
      <c r="N42" t="s">
        <v>112</v>
      </c>
    </row>
    <row r="43" spans="5:14" ht="19.5" hidden="1" thickBot="1">
      <c r="E43" s="53"/>
      <c r="G43" s="111" t="s">
        <v>107</v>
      </c>
      <c r="H43" s="112"/>
      <c r="I43" s="113"/>
      <c r="J43" s="65"/>
      <c r="K43" s="6"/>
      <c r="L43" s="1"/>
      <c r="M43" s="1"/>
    </row>
    <row r="44" spans="5:14" ht="33.75" hidden="1" thickBot="1">
      <c r="E44" s="53"/>
      <c r="G44" s="5">
        <v>1</v>
      </c>
      <c r="H44" s="67" t="s">
        <v>149</v>
      </c>
      <c r="I44" s="77" t="s">
        <v>131</v>
      </c>
      <c r="J44" s="4" t="s">
        <v>120</v>
      </c>
      <c r="K44" s="75">
        <f t="shared" ref="K44:K52" si="5">IF(J44=0,"",VALUE(LEFT(J44,1)))</f>
        <v>2</v>
      </c>
      <c r="L44" s="77" t="s">
        <v>162</v>
      </c>
      <c r="M44" s="41"/>
    </row>
    <row r="45" spans="5:14" ht="38.25" hidden="1" thickBot="1">
      <c r="E45" s="53"/>
      <c r="G45" s="5">
        <v>2</v>
      </c>
      <c r="H45" s="67" t="s">
        <v>150</v>
      </c>
      <c r="I45" s="79" t="s">
        <v>151</v>
      </c>
      <c r="J45" s="4" t="s">
        <v>120</v>
      </c>
      <c r="K45" s="75">
        <f t="shared" si="5"/>
        <v>2</v>
      </c>
      <c r="L45" s="19" t="s">
        <v>163</v>
      </c>
      <c r="M45" s="1"/>
    </row>
    <row r="46" spans="5:14" ht="19.5" hidden="1" thickBot="1">
      <c r="E46" s="53"/>
      <c r="G46" s="5">
        <v>3</v>
      </c>
      <c r="H46" s="67" t="s">
        <v>158</v>
      </c>
      <c r="I46" s="71" t="s">
        <v>159</v>
      </c>
      <c r="J46" s="58" t="s">
        <v>121</v>
      </c>
      <c r="K46" s="75">
        <f t="shared" si="5"/>
        <v>1</v>
      </c>
      <c r="L46" s="1"/>
      <c r="M46" s="1"/>
    </row>
    <row r="47" spans="5:14" ht="19.5" hidden="1" thickBot="1">
      <c r="G47" s="5">
        <v>4</v>
      </c>
      <c r="H47" s="67"/>
      <c r="I47" s="19"/>
      <c r="J47" s="4"/>
      <c r="K47" s="75" t="str">
        <f t="shared" si="5"/>
        <v/>
      </c>
      <c r="L47" s="1"/>
      <c r="M47" s="1"/>
    </row>
    <row r="48" spans="5:14" ht="19.5" hidden="1" thickBot="1">
      <c r="G48" s="5">
        <v>5</v>
      </c>
      <c r="H48" s="4" t="str">
        <f t="shared" ref="H48:H52" si="6">CONCATENATE(B48,C48,D48,E48,F48)</f>
        <v/>
      </c>
      <c r="I48" s="3"/>
      <c r="J48" s="3"/>
      <c r="K48" s="75" t="str">
        <f t="shared" si="5"/>
        <v/>
      </c>
      <c r="L48" s="1"/>
      <c r="M48" s="1"/>
    </row>
    <row r="49" spans="5:14" ht="19.5" hidden="1" thickBot="1">
      <c r="G49" s="5">
        <v>6</v>
      </c>
      <c r="H49" s="4" t="str">
        <f t="shared" si="6"/>
        <v/>
      </c>
      <c r="I49" s="42"/>
      <c r="J49" s="3"/>
      <c r="K49" s="75" t="str">
        <f t="shared" si="5"/>
        <v/>
      </c>
      <c r="L49" s="1"/>
      <c r="M49" s="1"/>
    </row>
    <row r="50" spans="5:14" ht="19.5" hidden="1" thickBot="1">
      <c r="G50" s="5">
        <v>7</v>
      </c>
      <c r="H50" s="4" t="str">
        <f t="shared" si="6"/>
        <v/>
      </c>
      <c r="I50" s="3"/>
      <c r="J50" s="3"/>
      <c r="K50" s="75" t="str">
        <f t="shared" si="5"/>
        <v/>
      </c>
      <c r="L50" s="1"/>
      <c r="M50" s="1"/>
    </row>
    <row r="51" spans="5:14" ht="19.5" hidden="1" thickBot="1">
      <c r="G51" s="5">
        <v>8</v>
      </c>
      <c r="H51" s="67"/>
      <c r="I51" s="71"/>
      <c r="J51" s="58"/>
      <c r="K51" s="75" t="str">
        <f t="shared" si="5"/>
        <v/>
      </c>
      <c r="L51" s="1"/>
      <c r="M51" s="1"/>
    </row>
    <row r="52" spans="5:14" ht="19.5" hidden="1" thickBot="1">
      <c r="G52" s="5">
        <v>9</v>
      </c>
      <c r="H52" s="4" t="str">
        <f t="shared" si="6"/>
        <v/>
      </c>
      <c r="I52" s="3"/>
      <c r="J52" s="3"/>
      <c r="K52" s="75" t="str">
        <f t="shared" si="5"/>
        <v/>
      </c>
      <c r="L52" s="1"/>
      <c r="M52" s="1"/>
    </row>
    <row r="53" spans="5:14" ht="19.5" hidden="1" thickBot="1">
      <c r="E53" s="53"/>
      <c r="G53" s="5">
        <v>10</v>
      </c>
      <c r="H53" s="1"/>
      <c r="I53" s="3"/>
      <c r="J53" s="3"/>
      <c r="K53" s="4"/>
      <c r="L53" s="1"/>
      <c r="M53" s="1"/>
    </row>
    <row r="54" spans="5:14" ht="19.5" hidden="1" thickBot="1">
      <c r="G54" s="5">
        <v>11</v>
      </c>
      <c r="H54" s="1"/>
      <c r="I54" s="3"/>
      <c r="J54" s="3"/>
      <c r="K54" s="4"/>
      <c r="L54" s="1"/>
      <c r="M54" s="1"/>
    </row>
    <row r="55" spans="5:14" ht="19.5" hidden="1" thickBot="1">
      <c r="G55" s="111" t="s">
        <v>108</v>
      </c>
      <c r="H55" s="112"/>
      <c r="I55" s="113"/>
      <c r="J55" s="65"/>
      <c r="K55" s="6"/>
      <c r="L55" s="1"/>
      <c r="M55" s="1"/>
    </row>
    <row r="56" spans="5:14" ht="38.25" hidden="1" thickBot="1">
      <c r="G56" s="5">
        <v>1</v>
      </c>
      <c r="H56" s="67" t="s">
        <v>145</v>
      </c>
      <c r="I56" s="78" t="s">
        <v>156</v>
      </c>
      <c r="J56" s="4" t="s">
        <v>120</v>
      </c>
      <c r="K56" s="75">
        <f t="shared" ref="K56:K59" si="7">IF(J56=0,"",VALUE(LEFT(J56,1)))</f>
        <v>2</v>
      </c>
      <c r="L56" s="78" t="s">
        <v>164</v>
      </c>
      <c r="M56" s="1"/>
    </row>
    <row r="57" spans="5:14" ht="38.25" hidden="1" thickBot="1">
      <c r="G57" s="5">
        <v>2</v>
      </c>
      <c r="H57" s="67" t="s">
        <v>157</v>
      </c>
      <c r="I57" s="78" t="s">
        <v>132</v>
      </c>
      <c r="J57" s="4" t="s">
        <v>120</v>
      </c>
      <c r="K57" s="75">
        <f t="shared" si="7"/>
        <v>2</v>
      </c>
      <c r="L57" s="78" t="s">
        <v>165</v>
      </c>
      <c r="M57" s="1"/>
    </row>
    <row r="58" spans="5:14" ht="19.5" hidden="1" thickBot="1">
      <c r="E58" s="53"/>
      <c r="G58" s="5">
        <v>3</v>
      </c>
      <c r="H58" s="1"/>
      <c r="I58" s="3"/>
      <c r="J58" s="3"/>
      <c r="K58" s="75" t="str">
        <f t="shared" si="7"/>
        <v/>
      </c>
      <c r="L58" s="1"/>
      <c r="M58" s="1"/>
    </row>
    <row r="59" spans="5:14" ht="19.5" hidden="1" thickBot="1">
      <c r="E59" s="53"/>
      <c r="G59" s="5">
        <v>4</v>
      </c>
      <c r="H59" s="1"/>
      <c r="I59" s="3"/>
      <c r="J59" s="3"/>
      <c r="K59" s="75" t="str">
        <f t="shared" si="7"/>
        <v/>
      </c>
      <c r="L59" s="1"/>
      <c r="M59" s="1"/>
    </row>
    <row r="60" spans="5:14" ht="19.5" hidden="1" thickBot="1">
      <c r="E60" s="53"/>
      <c r="G60" s="111" t="s">
        <v>70</v>
      </c>
      <c r="H60" s="112"/>
      <c r="I60" s="113"/>
      <c r="J60" s="65"/>
      <c r="K60" s="6"/>
      <c r="L60" s="6"/>
      <c r="M60" s="40"/>
      <c r="N60" t="s">
        <v>112</v>
      </c>
    </row>
    <row r="61" spans="5:14" ht="19.5" hidden="1" thickBot="1">
      <c r="G61" s="111" t="s">
        <v>107</v>
      </c>
      <c r="H61" s="112"/>
      <c r="I61" s="113"/>
      <c r="J61" s="65"/>
      <c r="K61" s="6"/>
      <c r="L61" s="1"/>
      <c r="M61" s="1"/>
    </row>
    <row r="62" spans="5:14" ht="19.5" hidden="1" thickBot="1">
      <c r="G62" s="5">
        <v>1</v>
      </c>
      <c r="H62" s="4" t="str">
        <f>CONCATENATE(B62,C62,D62,E62,F62)</f>
        <v/>
      </c>
      <c r="I62" s="43"/>
      <c r="J62" s="43"/>
      <c r="K62" s="1"/>
      <c r="L62" s="41"/>
      <c r="M62" s="41"/>
    </row>
    <row r="63" spans="5:14" ht="19.5" hidden="1" thickBot="1">
      <c r="G63" s="5">
        <v>2</v>
      </c>
      <c r="H63" s="4" t="str">
        <f t="shared" ref="H63:H70" si="8">CONCATENATE(B63,C63,D63,E63,F63)</f>
        <v/>
      </c>
      <c r="I63" s="43"/>
      <c r="J63" s="43"/>
      <c r="K63" s="1"/>
      <c r="L63" s="1"/>
      <c r="M63" s="1"/>
    </row>
    <row r="64" spans="5:14" ht="19.5" hidden="1" thickBot="1">
      <c r="G64" s="5">
        <v>3</v>
      </c>
      <c r="H64" s="4" t="str">
        <f t="shared" si="8"/>
        <v/>
      </c>
      <c r="I64" s="43"/>
      <c r="J64" s="43"/>
      <c r="K64" s="1"/>
      <c r="L64" s="1"/>
      <c r="M64" s="1"/>
    </row>
    <row r="65" spans="5:14" ht="19.5" hidden="1" thickBot="1">
      <c r="G65" s="5">
        <v>4</v>
      </c>
      <c r="H65" s="4" t="str">
        <f t="shared" si="8"/>
        <v/>
      </c>
      <c r="I65" s="3"/>
      <c r="J65" s="3"/>
      <c r="K65" s="4"/>
      <c r="L65" s="1"/>
      <c r="M65" s="1"/>
    </row>
    <row r="66" spans="5:14" ht="19.5" hidden="1" thickBot="1">
      <c r="G66" s="5">
        <v>5</v>
      </c>
      <c r="H66" s="4" t="str">
        <f t="shared" si="8"/>
        <v/>
      </c>
      <c r="I66" s="3"/>
      <c r="J66" s="3"/>
      <c r="K66" s="4"/>
      <c r="L66" s="1"/>
      <c r="M66" s="1"/>
    </row>
    <row r="67" spans="5:14" ht="19.5" hidden="1" thickBot="1">
      <c r="G67" s="5">
        <v>6</v>
      </c>
      <c r="H67" s="4" t="str">
        <f t="shared" si="8"/>
        <v/>
      </c>
      <c r="I67" s="42"/>
      <c r="J67" s="3"/>
      <c r="K67" s="4"/>
      <c r="L67" s="1"/>
      <c r="M67" s="1"/>
    </row>
    <row r="68" spans="5:14" ht="19.5" hidden="1" thickBot="1">
      <c r="E68" s="53"/>
      <c r="G68" s="5">
        <v>7</v>
      </c>
      <c r="H68" s="4" t="str">
        <f t="shared" si="8"/>
        <v/>
      </c>
      <c r="I68" s="3"/>
      <c r="J68" s="3"/>
      <c r="K68" s="4"/>
      <c r="L68" s="1"/>
      <c r="M68" s="1"/>
    </row>
    <row r="69" spans="5:14" ht="19.5" hidden="1" thickBot="1">
      <c r="E69" s="53"/>
      <c r="G69" s="5">
        <v>8</v>
      </c>
      <c r="H69" s="4" t="str">
        <f t="shared" si="8"/>
        <v/>
      </c>
      <c r="I69" s="3"/>
      <c r="J69" s="3"/>
      <c r="K69" s="4"/>
      <c r="L69" s="1"/>
      <c r="M69" s="1"/>
    </row>
    <row r="70" spans="5:14" ht="19.5" hidden="1" thickBot="1">
      <c r="G70" s="5">
        <v>9</v>
      </c>
      <c r="H70" s="4" t="str">
        <f t="shared" si="8"/>
        <v/>
      </c>
      <c r="I70" s="3"/>
      <c r="J70" s="3"/>
      <c r="K70" s="4"/>
      <c r="L70" s="1"/>
      <c r="M70" s="1"/>
    </row>
    <row r="71" spans="5:14" ht="19.5" hidden="1" thickBot="1">
      <c r="G71" s="5">
        <v>10</v>
      </c>
      <c r="H71" s="1"/>
      <c r="I71" s="3"/>
      <c r="J71" s="3"/>
      <c r="K71" s="4"/>
      <c r="L71" s="1"/>
      <c r="M71" s="1"/>
    </row>
    <row r="72" spans="5:14" ht="19.5" hidden="1" thickBot="1">
      <c r="G72" s="5">
        <v>11</v>
      </c>
      <c r="H72" s="1"/>
      <c r="I72" s="3"/>
      <c r="J72" s="3"/>
      <c r="K72" s="4"/>
      <c r="L72" s="1"/>
      <c r="M72" s="1"/>
    </row>
    <row r="73" spans="5:14" ht="19.5" hidden="1" thickBot="1">
      <c r="G73" s="111" t="s">
        <v>108</v>
      </c>
      <c r="H73" s="112"/>
      <c r="I73" s="113"/>
      <c r="J73" s="65"/>
      <c r="K73" s="6"/>
      <c r="L73" s="1"/>
      <c r="M73" s="1"/>
    </row>
    <row r="74" spans="5:14" ht="19.5" hidden="1" thickBot="1">
      <c r="E74" s="53"/>
      <c r="G74" s="5">
        <v>1</v>
      </c>
      <c r="H74" s="4" t="str">
        <f t="shared" ref="H74" si="9">CONCATENATE(B74,C74,D74,E74,F74)</f>
        <v/>
      </c>
      <c r="I74" s="3"/>
      <c r="J74" s="3"/>
      <c r="K74" s="4"/>
      <c r="L74" s="1"/>
      <c r="M74" s="1"/>
    </row>
    <row r="75" spans="5:14" ht="19.5" hidden="1" thickBot="1">
      <c r="E75" s="53"/>
      <c r="G75" s="5">
        <v>2</v>
      </c>
      <c r="H75" s="4"/>
      <c r="I75" s="3"/>
      <c r="J75" s="3"/>
      <c r="K75" s="4"/>
      <c r="L75" s="1"/>
      <c r="M75" s="1"/>
    </row>
    <row r="76" spans="5:14" ht="19.5" hidden="1" thickBot="1">
      <c r="E76" s="53"/>
      <c r="G76" s="5">
        <v>3</v>
      </c>
      <c r="H76" s="1"/>
      <c r="I76" s="3"/>
      <c r="J76" s="3"/>
      <c r="K76" s="4"/>
      <c r="L76" s="1"/>
      <c r="M76" s="1"/>
    </row>
    <row r="77" spans="5:14" ht="19.5" hidden="1" thickBot="1">
      <c r="E77" s="53"/>
      <c r="G77" s="5">
        <v>4</v>
      </c>
      <c r="H77" s="1"/>
      <c r="I77" s="3"/>
      <c r="J77" s="3"/>
      <c r="K77" s="4"/>
      <c r="L77" s="1"/>
      <c r="M77" s="1"/>
    </row>
    <row r="78" spans="5:14" ht="19.5" hidden="1" thickBot="1">
      <c r="G78" s="111" t="s">
        <v>71</v>
      </c>
      <c r="H78" s="112"/>
      <c r="I78" s="113"/>
      <c r="J78" s="65"/>
      <c r="K78" s="6"/>
      <c r="L78" s="6"/>
      <c r="M78" s="40"/>
      <c r="N78" t="s">
        <v>112</v>
      </c>
    </row>
    <row r="79" spans="5:14" ht="19.5" hidden="1" thickBot="1">
      <c r="G79" s="111" t="s">
        <v>107</v>
      </c>
      <c r="H79" s="112"/>
      <c r="I79" s="113"/>
      <c r="J79" s="65"/>
      <c r="K79" s="6"/>
      <c r="L79" s="1"/>
      <c r="M79" s="1"/>
    </row>
    <row r="80" spans="5:14" ht="19.5" hidden="1" thickBot="1">
      <c r="G80" s="5">
        <v>1</v>
      </c>
      <c r="H80" s="4" t="str">
        <f>CONCATENATE(B80,C80,D80,E80,F80)</f>
        <v/>
      </c>
      <c r="I80" s="43"/>
      <c r="J80" s="43"/>
      <c r="K80" s="1"/>
      <c r="L80" s="41"/>
      <c r="M80" s="41"/>
    </row>
    <row r="81" spans="5:14" ht="19.5" hidden="1" thickBot="1">
      <c r="G81" s="5">
        <v>2</v>
      </c>
      <c r="H81" s="4" t="str">
        <f t="shared" ref="H81:H88" si="10">CONCATENATE(B81,C81,D81,E81,F81)</f>
        <v/>
      </c>
      <c r="I81" s="43"/>
      <c r="J81" s="43"/>
      <c r="K81" s="1"/>
      <c r="L81" s="1"/>
      <c r="M81" s="1"/>
    </row>
    <row r="82" spans="5:14" ht="19.5" hidden="1" thickBot="1">
      <c r="G82" s="5">
        <v>3</v>
      </c>
      <c r="H82" s="4" t="str">
        <f t="shared" si="10"/>
        <v/>
      </c>
      <c r="I82" s="43"/>
      <c r="J82" s="43"/>
      <c r="K82" s="1"/>
      <c r="L82" s="1"/>
      <c r="M82" s="1"/>
    </row>
    <row r="83" spans="5:14" ht="19.5" hidden="1" thickBot="1">
      <c r="G83" s="5">
        <v>4</v>
      </c>
      <c r="H83" s="4" t="str">
        <f t="shared" si="10"/>
        <v/>
      </c>
      <c r="I83" s="3"/>
      <c r="J83" s="3"/>
      <c r="K83" s="4"/>
      <c r="L83" s="1"/>
      <c r="M83" s="1"/>
    </row>
    <row r="84" spans="5:14" ht="19.5" hidden="1" thickBot="1">
      <c r="E84" s="53"/>
      <c r="G84" s="5">
        <v>5</v>
      </c>
      <c r="H84" s="4" t="str">
        <f t="shared" si="10"/>
        <v/>
      </c>
      <c r="I84" s="3"/>
      <c r="J84" s="3"/>
      <c r="K84" s="4"/>
      <c r="L84" s="1"/>
      <c r="M84" s="1"/>
    </row>
    <row r="85" spans="5:14" ht="19.5" hidden="1" thickBot="1">
      <c r="E85" s="53"/>
      <c r="G85" s="5">
        <v>6</v>
      </c>
      <c r="H85" s="4" t="str">
        <f t="shared" si="10"/>
        <v/>
      </c>
      <c r="I85" s="42"/>
      <c r="J85" s="3"/>
      <c r="K85" s="4"/>
      <c r="L85" s="1"/>
      <c r="M85" s="1"/>
    </row>
    <row r="86" spans="5:14" ht="19.5" hidden="1" thickBot="1">
      <c r="G86" s="5">
        <v>7</v>
      </c>
      <c r="H86" s="4" t="str">
        <f t="shared" si="10"/>
        <v/>
      </c>
      <c r="I86" s="3"/>
      <c r="J86" s="3"/>
      <c r="K86" s="4"/>
      <c r="L86" s="1"/>
      <c r="M86" s="1"/>
    </row>
    <row r="87" spans="5:14" ht="19.5" hidden="1" thickBot="1">
      <c r="G87" s="5">
        <v>8</v>
      </c>
      <c r="H87" s="4" t="str">
        <f t="shared" si="10"/>
        <v/>
      </c>
      <c r="I87" s="3"/>
      <c r="J87" s="3"/>
      <c r="K87" s="4"/>
      <c r="L87" s="1"/>
      <c r="M87" s="1"/>
    </row>
    <row r="88" spans="5:14" ht="19.5" hidden="1" thickBot="1">
      <c r="G88" s="5">
        <v>9</v>
      </c>
      <c r="H88" s="4" t="str">
        <f t="shared" si="10"/>
        <v/>
      </c>
      <c r="I88" s="3"/>
      <c r="J88" s="3"/>
      <c r="K88" s="4"/>
      <c r="L88" s="1"/>
      <c r="M88" s="1"/>
    </row>
    <row r="89" spans="5:14" ht="19.5" hidden="1" thickBot="1">
      <c r="G89" s="5">
        <v>10</v>
      </c>
      <c r="H89" s="1"/>
      <c r="I89" s="3"/>
      <c r="J89" s="3"/>
      <c r="K89" s="4"/>
      <c r="L89" s="1"/>
      <c r="M89" s="1"/>
    </row>
    <row r="90" spans="5:14" ht="19.5" hidden="1" thickBot="1">
      <c r="E90" s="53"/>
      <c r="G90" s="5">
        <v>11</v>
      </c>
      <c r="H90" s="1"/>
      <c r="I90" s="3"/>
      <c r="J90" s="3"/>
      <c r="K90" s="4"/>
      <c r="L90" s="1"/>
      <c r="M90" s="1"/>
    </row>
    <row r="91" spans="5:14" ht="19.5" hidden="1" thickBot="1">
      <c r="E91" s="53"/>
      <c r="G91" s="111" t="s">
        <v>108</v>
      </c>
      <c r="H91" s="112"/>
      <c r="I91" s="113"/>
      <c r="J91" s="65"/>
      <c r="K91" s="6"/>
      <c r="L91" s="1"/>
      <c r="M91" s="1"/>
    </row>
    <row r="92" spans="5:14" ht="19.5" hidden="1" thickBot="1">
      <c r="G92" s="5">
        <v>1</v>
      </c>
      <c r="H92" s="4" t="str">
        <f t="shared" ref="H92" si="11">CONCATENATE(B92,C92,D92,E92,F92)</f>
        <v/>
      </c>
      <c r="I92" s="3"/>
      <c r="J92" s="3"/>
      <c r="K92" s="4"/>
      <c r="L92" s="1"/>
      <c r="M92" s="1"/>
    </row>
    <row r="93" spans="5:14" ht="19.5" hidden="1" thickBot="1">
      <c r="G93" s="5">
        <v>2</v>
      </c>
      <c r="H93" s="4"/>
      <c r="I93" s="3"/>
      <c r="J93" s="3"/>
      <c r="K93" s="4"/>
      <c r="L93" s="1"/>
      <c r="M93" s="1"/>
    </row>
    <row r="94" spans="5:14" ht="19.5" hidden="1" thickBot="1">
      <c r="G94" s="5">
        <v>3</v>
      </c>
      <c r="H94" s="1"/>
      <c r="I94" s="3"/>
      <c r="J94" s="3"/>
      <c r="K94" s="4"/>
      <c r="L94" s="1"/>
      <c r="M94" s="1"/>
    </row>
    <row r="95" spans="5:14" ht="19.5" hidden="1" thickBot="1">
      <c r="G95" s="5">
        <v>4</v>
      </c>
      <c r="H95" s="1"/>
      <c r="I95" s="3"/>
      <c r="J95" s="3"/>
      <c r="K95" s="4"/>
      <c r="L95" s="1"/>
      <c r="M95" s="1"/>
    </row>
    <row r="96" spans="5:14" ht="19.5" hidden="1" thickBot="1">
      <c r="G96" s="111" t="s">
        <v>72</v>
      </c>
      <c r="H96" s="112"/>
      <c r="I96" s="113"/>
      <c r="J96" s="65"/>
      <c r="K96" s="6"/>
      <c r="L96" s="6"/>
      <c r="M96" s="40"/>
      <c r="N96" t="s">
        <v>112</v>
      </c>
    </row>
    <row r="97" spans="5:14" ht="19.5" hidden="1" thickBot="1">
      <c r="G97" s="111" t="s">
        <v>107</v>
      </c>
      <c r="H97" s="112"/>
      <c r="I97" s="113"/>
      <c r="J97" s="65"/>
      <c r="K97" s="6"/>
      <c r="L97" s="1"/>
      <c r="M97" s="1"/>
    </row>
    <row r="98" spans="5:14" ht="19.5" hidden="1" thickBot="1">
      <c r="G98" s="5">
        <v>1</v>
      </c>
      <c r="H98" s="4" t="str">
        <f>CONCATENATE(B98,C98,D98,E98,F98)</f>
        <v/>
      </c>
      <c r="I98" s="43"/>
      <c r="J98" s="43"/>
      <c r="K98" s="1"/>
      <c r="L98" s="41"/>
      <c r="M98" s="41"/>
    </row>
    <row r="99" spans="5:14" ht="19.5" hidden="1" thickBot="1">
      <c r="G99" s="5">
        <v>2</v>
      </c>
      <c r="H99" s="4" t="str">
        <f t="shared" ref="H99:H106" si="12">CONCATENATE(B99,C99,D99,E99,F99)</f>
        <v/>
      </c>
      <c r="I99" s="43"/>
      <c r="J99" s="43"/>
      <c r="K99" s="1"/>
      <c r="L99" s="1"/>
      <c r="M99" s="1"/>
    </row>
    <row r="100" spans="5:14" ht="19.5" hidden="1" thickBot="1">
      <c r="E100" s="53"/>
      <c r="G100" s="5">
        <v>3</v>
      </c>
      <c r="H100" s="4" t="str">
        <f t="shared" si="12"/>
        <v/>
      </c>
      <c r="I100" s="43"/>
      <c r="J100" s="43"/>
      <c r="K100" s="1"/>
      <c r="L100" s="1"/>
      <c r="M100" s="1"/>
    </row>
    <row r="101" spans="5:14" ht="19.5" hidden="1" thickBot="1">
      <c r="G101" s="5">
        <v>4</v>
      </c>
      <c r="H101" s="4" t="str">
        <f t="shared" si="12"/>
        <v/>
      </c>
      <c r="I101" s="3"/>
      <c r="J101" s="3"/>
      <c r="K101" s="4"/>
      <c r="L101" s="1"/>
      <c r="M101" s="1"/>
    </row>
    <row r="102" spans="5:14" ht="19.5" hidden="1" thickBot="1">
      <c r="G102" s="5">
        <v>5</v>
      </c>
      <c r="H102" s="4" t="str">
        <f t="shared" si="12"/>
        <v/>
      </c>
      <c r="I102" s="3"/>
      <c r="J102" s="3"/>
      <c r="K102" s="4"/>
      <c r="L102" s="1"/>
      <c r="M102" s="1"/>
    </row>
    <row r="103" spans="5:14" ht="19.5" hidden="1" thickBot="1">
      <c r="G103" s="5">
        <v>6</v>
      </c>
      <c r="H103" s="4" t="str">
        <f t="shared" si="12"/>
        <v/>
      </c>
      <c r="I103" s="42"/>
      <c r="J103" s="3"/>
      <c r="K103" s="4"/>
      <c r="L103" s="1"/>
      <c r="M103" s="1"/>
    </row>
    <row r="104" spans="5:14" ht="19.5" hidden="1" customHeight="1" thickBot="1">
      <c r="G104" s="5">
        <v>7</v>
      </c>
      <c r="H104" s="4" t="str">
        <f t="shared" si="12"/>
        <v/>
      </c>
      <c r="I104" s="3"/>
      <c r="J104" s="3"/>
      <c r="K104" s="4"/>
      <c r="L104" s="1"/>
      <c r="M104" s="1"/>
      <c r="N104">
        <f>SUM(N5,N23,N40,N56,N72,N88)</f>
        <v>0</v>
      </c>
    </row>
    <row r="105" spans="5:14" ht="19.5" hidden="1" thickBot="1">
      <c r="G105" s="5">
        <v>8</v>
      </c>
      <c r="H105" s="4" t="str">
        <f t="shared" si="12"/>
        <v/>
      </c>
      <c r="I105" s="3"/>
      <c r="J105" s="3"/>
      <c r="K105" s="4"/>
      <c r="L105" s="1"/>
      <c r="M105" s="1"/>
    </row>
    <row r="106" spans="5:14" ht="19.5" hidden="1" thickBot="1">
      <c r="G106" s="5">
        <v>9</v>
      </c>
      <c r="H106" s="4" t="str">
        <f t="shared" si="12"/>
        <v/>
      </c>
      <c r="I106" s="3"/>
      <c r="J106" s="3"/>
      <c r="K106" s="4"/>
      <c r="L106" s="1"/>
      <c r="M106" s="1"/>
    </row>
    <row r="107" spans="5:14" ht="19.5" hidden="1" thickBot="1">
      <c r="G107" s="5">
        <v>10</v>
      </c>
      <c r="H107" s="1"/>
      <c r="I107" s="3"/>
      <c r="J107" s="3"/>
      <c r="K107" s="4"/>
      <c r="L107" s="1"/>
      <c r="M107" s="1"/>
    </row>
    <row r="108" spans="5:14" ht="19.5" hidden="1" thickBot="1">
      <c r="G108" s="5">
        <v>11</v>
      </c>
      <c r="H108" s="1"/>
      <c r="I108" s="3"/>
      <c r="J108" s="3"/>
      <c r="K108" s="4"/>
      <c r="L108" s="1"/>
      <c r="M108" s="1"/>
    </row>
    <row r="109" spans="5:14" ht="19.5" hidden="1" thickBot="1">
      <c r="G109" s="111" t="s">
        <v>108</v>
      </c>
      <c r="H109" s="112"/>
      <c r="I109" s="113"/>
      <c r="J109" s="65"/>
      <c r="K109" s="6"/>
      <c r="L109" s="1"/>
      <c r="M109" s="1"/>
    </row>
    <row r="110" spans="5:14" ht="19.5" hidden="1" thickBot="1">
      <c r="G110" s="5">
        <v>1</v>
      </c>
      <c r="H110" s="4" t="str">
        <f t="shared" ref="H110" si="13">CONCATENATE(B110,C110,D110,E110,F110)</f>
        <v/>
      </c>
      <c r="I110" s="3"/>
      <c r="J110" s="3"/>
      <c r="K110" s="4"/>
      <c r="L110" s="1"/>
      <c r="M110" s="1"/>
    </row>
    <row r="111" spans="5:14" ht="19.5" hidden="1" thickBot="1">
      <c r="G111" s="5">
        <v>2</v>
      </c>
      <c r="H111" s="4"/>
      <c r="I111" s="3"/>
      <c r="J111" s="3"/>
      <c r="K111" s="4"/>
      <c r="L111" s="1"/>
      <c r="M111" s="1"/>
    </row>
    <row r="112" spans="5:14" ht="19.5" hidden="1" thickBot="1">
      <c r="G112" s="5">
        <v>3</v>
      </c>
      <c r="H112" s="1"/>
      <c r="I112" s="3"/>
      <c r="J112" s="3"/>
      <c r="K112" s="4"/>
      <c r="L112" s="1"/>
      <c r="M112" s="1"/>
    </row>
    <row r="113" spans="7:14" ht="19.5" hidden="1" thickBot="1">
      <c r="G113" s="5">
        <v>4</v>
      </c>
      <c r="H113" s="1"/>
      <c r="I113" s="3"/>
      <c r="J113" s="3"/>
      <c r="K113" s="4"/>
      <c r="L113" s="1"/>
      <c r="M113" s="1"/>
    </row>
    <row r="114" spans="7:14" ht="19.5" thickBot="1">
      <c r="G114" s="114" t="s">
        <v>109</v>
      </c>
      <c r="H114" s="115"/>
      <c r="I114" s="116"/>
      <c r="J114" s="6">
        <f>K114</f>
        <v>42</v>
      </c>
      <c r="K114" s="55">
        <f>SUM(K5,K23,K42,K60,K78,K96)</f>
        <v>42</v>
      </c>
      <c r="L114" s="1"/>
      <c r="M114" s="55">
        <f>SUM(M5,M23,M42,M60,M78,M96)</f>
        <v>42</v>
      </c>
      <c r="N114" t="s">
        <v>112</v>
      </c>
    </row>
  </sheetData>
  <sortState ref="H27:M32">
    <sortCondition ref="H27:H32"/>
  </sortState>
  <mergeCells count="27">
    <mergeCell ref="G2:J2"/>
    <mergeCell ref="G55:I55"/>
    <mergeCell ref="L3:L4"/>
    <mergeCell ref="M3:M4"/>
    <mergeCell ref="G5:I5"/>
    <mergeCell ref="G6:I6"/>
    <mergeCell ref="G18:I18"/>
    <mergeCell ref="K3:K4"/>
    <mergeCell ref="G23:I23"/>
    <mergeCell ref="G24:I24"/>
    <mergeCell ref="G37:I37"/>
    <mergeCell ref="G42:I42"/>
    <mergeCell ref="G43:I43"/>
    <mergeCell ref="G3:G4"/>
    <mergeCell ref="H3:H4"/>
    <mergeCell ref="I3:I4"/>
    <mergeCell ref="J3:J4"/>
    <mergeCell ref="G96:I96"/>
    <mergeCell ref="G97:I97"/>
    <mergeCell ref="G109:I109"/>
    <mergeCell ref="G114:I114"/>
    <mergeCell ref="G60:I60"/>
    <mergeCell ref="G61:I61"/>
    <mergeCell ref="G73:I73"/>
    <mergeCell ref="G78:I78"/>
    <mergeCell ref="G79:I79"/>
    <mergeCell ref="G91:I91"/>
  </mergeCells>
  <pageMargins left="0.22916666666666699" right="0.33333333333333298" top="0.27083333333333298" bottom="0.75" header="0.3" footer="0.3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21" sqref="F21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Khung</vt:lpstr>
      <vt:lpstr>CDLT_1nam</vt:lpstr>
      <vt:lpstr>Sheet3</vt:lpstr>
    </vt:vector>
  </TitlesOfParts>
  <Company>Office Black Edition - tum0r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 Cuong</dc:creator>
  <cp:lastModifiedBy>user</cp:lastModifiedBy>
  <cp:lastPrinted>2018-07-12T02:54:57Z</cp:lastPrinted>
  <dcterms:created xsi:type="dcterms:W3CDTF">2015-06-12T14:00:58Z</dcterms:created>
  <dcterms:modified xsi:type="dcterms:W3CDTF">2018-10-16T09:16:11Z</dcterms:modified>
</cp:coreProperties>
</file>